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255" windowHeight="8100" tabRatio="904" activeTab="1"/>
  </bookViews>
  <sheets>
    <sheet name="论文" sheetId="1" r:id="rId1"/>
    <sheet name="著作" sheetId="2" r:id="rId2"/>
    <sheet name="科研成果" sheetId="3" r:id="rId3"/>
    <sheet name="论文评奖" sheetId="4" r:id="rId4"/>
    <sheet name="教师参赛获奖" sheetId="5" r:id="rId5"/>
    <sheet name="多媒体课件获奖" sheetId="6" r:id="rId6"/>
    <sheet name="优秀指导教师" sheetId="7" r:id="rId7"/>
    <sheet name="品种审定" sheetId="8" r:id="rId8"/>
    <sheet name="专利" sheetId="9" r:id="rId9"/>
    <sheet name="课题立项结题" sheetId="10" r:id="rId10"/>
    <sheet name="教师知识咨询" sheetId="11" r:id="rId11"/>
    <sheet name="教师技术服务" sheetId="12" r:id="rId12"/>
    <sheet name="全院统计表" sheetId="13" state="hidden" r:id="rId13"/>
    <sheet name="全院全年汇总表2" sheetId="14" state="hidden" r:id="rId14"/>
    <sheet name="字典" sheetId="15" state="hidden" r:id="rId15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E21" authorId="0">
      <text>
        <r>
          <rPr>
            <b/>
            <sz val="9"/>
            <rFont val="Tahoma"/>
            <charset val="134"/>
          </rPr>
          <t>administrator:</t>
        </r>
        <r>
          <rPr>
            <b/>
            <sz val="9"/>
            <rFont val="宋体"/>
            <charset val="134"/>
          </rPr>
          <t>；加李楠两项</t>
        </r>
      </text>
    </comment>
    <comment ref="F21" authorId="0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加李楠两项</t>
        </r>
      </text>
    </comment>
  </commentList>
</comments>
</file>

<file path=xl/sharedStrings.xml><?xml version="1.0" encoding="utf-8"?>
<sst xmlns="http://schemas.openxmlformats.org/spreadsheetml/2006/main" count="376">
  <si>
    <r>
      <rPr>
        <b/>
        <sz val="26"/>
        <rFont val="宋体"/>
        <charset val="134"/>
      </rPr>
      <t>2</t>
    </r>
    <r>
      <rPr>
        <b/>
        <sz val="26"/>
        <rFont val="宋体"/>
        <charset val="134"/>
      </rPr>
      <t>016年</t>
    </r>
    <r>
      <rPr>
        <b/>
        <sz val="26"/>
        <rFont val="宋体"/>
        <charset val="134"/>
      </rPr>
      <t>论文统计表</t>
    </r>
  </si>
  <si>
    <r>
      <rPr>
        <b/>
        <sz val="20"/>
        <rFont val="黑体"/>
        <charset val="134"/>
      </rPr>
      <t>注:</t>
    </r>
    <r>
      <rPr>
        <b/>
        <sz val="20"/>
        <color indexed="9"/>
        <rFont val="宋体"/>
        <charset val="134"/>
      </rPr>
      <t>只许第一作者土填写，必须填写完整不要有空的单元格，发表的日期为具体年月，并注明第几期（具体格式见"示例"加红的一行）。（年月无法更改则点到标准格式,按住标准格右下角进行拖拽,再进行更改）</t>
    </r>
  </si>
  <si>
    <t>序号</t>
  </si>
  <si>
    <t>姓名</t>
  </si>
  <si>
    <t>部门名称</t>
  </si>
  <si>
    <t>作者名次</t>
  </si>
  <si>
    <t>论文名称</t>
  </si>
  <si>
    <t>发表时间（年月）</t>
  </si>
  <si>
    <t>期刊名称</t>
  </si>
  <si>
    <t>主办单位(一般在期刊的开篇也上写着）</t>
  </si>
  <si>
    <t>影响因子</t>
  </si>
  <si>
    <t>刊物发表
学术论文</t>
  </si>
  <si>
    <t>示例</t>
  </si>
  <si>
    <t>***</t>
  </si>
  <si>
    <t>信息工程学院</t>
  </si>
  <si>
    <t>第一作者</t>
  </si>
  <si>
    <r>
      <rPr>
        <sz val="12"/>
        <color indexed="8"/>
        <rFont val="宋体"/>
        <charset val="134"/>
      </rPr>
      <t>2013-</t>
    </r>
    <r>
      <rPr>
        <sz val="12"/>
        <rFont val="宋体"/>
        <charset val="134"/>
      </rPr>
      <t>03</t>
    </r>
    <r>
      <rPr>
        <sz val="12"/>
        <rFont val="宋体"/>
        <charset val="134"/>
      </rPr>
      <t>（</t>
    </r>
    <r>
      <rPr>
        <sz val="12"/>
        <rFont val="宋体"/>
        <charset val="134"/>
      </rPr>
      <t>7</t>
    </r>
    <r>
      <rPr>
        <sz val="12"/>
        <rFont val="宋体"/>
        <charset val="134"/>
      </rPr>
      <t>期）</t>
    </r>
  </si>
  <si>
    <t>黑龙江教育</t>
  </si>
  <si>
    <t>黑龙江大学</t>
  </si>
  <si>
    <t>张成学</t>
  </si>
  <si>
    <t>机电工程学院</t>
  </si>
  <si>
    <t>依托农机企业，企校共建提升人才培养质量的研究</t>
  </si>
  <si>
    <r>
      <rPr>
        <sz val="12"/>
        <color rgb="FF000000"/>
        <rFont val="宋体"/>
        <charset val="134"/>
      </rPr>
      <t>2016-</t>
    </r>
    <r>
      <rPr>
        <sz val="12"/>
        <rFont val="宋体"/>
        <charset val="134"/>
      </rPr>
      <t>02</t>
    </r>
  </si>
  <si>
    <t>《农机使用与维修》</t>
  </si>
  <si>
    <t>农业部农机维修研究所</t>
  </si>
  <si>
    <t>谢强</t>
  </si>
  <si>
    <t>我国有色金属发展现状</t>
  </si>
  <si>
    <r>
      <rPr>
        <sz val="12"/>
        <color indexed="8"/>
        <rFont val="宋体"/>
        <charset val="134"/>
      </rPr>
      <t>201</t>
    </r>
    <r>
      <rPr>
        <sz val="12"/>
        <color indexed="8"/>
        <rFont val="宋体"/>
        <charset val="134"/>
      </rPr>
      <t>6</t>
    </r>
    <r>
      <rPr>
        <sz val="12"/>
        <color indexed="8"/>
        <rFont val="宋体"/>
        <charset val="134"/>
      </rPr>
      <t>-</t>
    </r>
    <r>
      <rPr>
        <sz val="12"/>
        <rFont val="宋体"/>
        <charset val="134"/>
      </rPr>
      <t>07（21期）</t>
    </r>
  </si>
  <si>
    <t>基层建设</t>
  </si>
  <si>
    <t>济南军区政治部</t>
  </si>
  <si>
    <r>
      <rPr>
        <b/>
        <sz val="26"/>
        <rFont val="宋体"/>
        <charset val="134"/>
      </rPr>
      <t>2</t>
    </r>
    <r>
      <rPr>
        <b/>
        <sz val="26"/>
        <rFont val="宋体"/>
        <charset val="134"/>
      </rPr>
      <t>016年</t>
    </r>
    <r>
      <rPr>
        <b/>
        <sz val="26"/>
        <rFont val="宋体"/>
        <charset val="134"/>
      </rPr>
      <t>著作及教材统计表</t>
    </r>
  </si>
  <si>
    <r>
      <rPr>
        <b/>
        <sz val="22"/>
        <rFont val="黑体"/>
        <charset val="134"/>
      </rPr>
      <t>注:</t>
    </r>
    <r>
      <rPr>
        <b/>
        <sz val="16"/>
        <color indexed="9"/>
        <rFont val="宋体"/>
        <charset val="134"/>
      </rPr>
      <t>（由教师本人填写，所有栏目请按具体格式填写完整不要有空单位格,（具体格式见“示例”一行）（年月无法更改则点到标准格式,按住标准格右下角进行拖拽,再进行更改）</t>
    </r>
  </si>
  <si>
    <t>承担作用（主编、副主编或参编，若为主编请注明第几主编）</t>
  </si>
  <si>
    <t>本书中总的排名顺序(例如,有一个主编,你是副主编中的第2个,总排名为3,则写3即可)</t>
  </si>
  <si>
    <t>著作及教材名称</t>
  </si>
  <si>
    <t>出版单位</t>
  </si>
  <si>
    <r>
      <rPr>
        <b/>
        <sz val="14"/>
        <rFont val="宋体"/>
        <charset val="134"/>
      </rPr>
      <t xml:space="preserve">CIP核字号
</t>
    </r>
    <r>
      <rPr>
        <b/>
        <sz val="12"/>
        <rFont val="宋体"/>
        <charset val="134"/>
      </rPr>
      <t>例如：核字(2005)第123456号，则输入的完整核字号为：“2005123456”</t>
    </r>
  </si>
  <si>
    <t>ISBN（国际标准书号）</t>
  </si>
  <si>
    <t>国家级规划/规划</t>
  </si>
  <si>
    <t>出版时间（年月）</t>
  </si>
  <si>
    <t>科技处</t>
  </si>
  <si>
    <t>第一主编</t>
  </si>
  <si>
    <t>************</t>
  </si>
  <si>
    <t>*********</t>
  </si>
  <si>
    <t>2013123456</t>
  </si>
  <si>
    <t>ISBN 888-8-8888-8888-0</t>
  </si>
  <si>
    <t>****</t>
  </si>
  <si>
    <t>2013-10-1</t>
  </si>
  <si>
    <t>1</t>
  </si>
  <si>
    <t>韩明辉</t>
  </si>
  <si>
    <t>第一副主编</t>
  </si>
  <si>
    <t>3</t>
  </si>
  <si>
    <t>机械设计基础</t>
  </si>
  <si>
    <t>西北工业大学出版社</t>
  </si>
  <si>
    <t>2016017675</t>
  </si>
  <si>
    <t>ISBN 978-7-5612-4712-9</t>
  </si>
  <si>
    <t>十三五规划</t>
  </si>
  <si>
    <t>2016-01-1</t>
  </si>
  <si>
    <t>2</t>
  </si>
  <si>
    <t>机械制造技术</t>
  </si>
  <si>
    <t>吉林大学出版社</t>
  </si>
  <si>
    <t>2016137422</t>
  </si>
  <si>
    <t>ISBN 978-7-5677-6738-6</t>
  </si>
  <si>
    <t>2016-06-1</t>
  </si>
  <si>
    <t>张敬</t>
  </si>
  <si>
    <t>第二副主编</t>
  </si>
  <si>
    <t>4</t>
  </si>
  <si>
    <t>金属工艺学</t>
  </si>
  <si>
    <t>2008195568</t>
  </si>
  <si>
    <t>ISBN 978-7-5601-3731-5</t>
  </si>
  <si>
    <t>校企合作优秀精品课程/十三五全国职业教育机电类规划新教材</t>
  </si>
  <si>
    <t>2016-5</t>
  </si>
  <si>
    <t>李平</t>
  </si>
  <si>
    <t>5</t>
  </si>
  <si>
    <t>汽车电工电子技术</t>
  </si>
  <si>
    <t>上海交通大学出版社</t>
  </si>
  <si>
    <t>ISBN 978-7-313-11959-9/U</t>
  </si>
  <si>
    <t>全国职业院校汽车专业“十二五”规划教材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</si>
  <si>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016-3</t>
    </r>
  </si>
  <si>
    <r>
      <rPr>
        <sz val="12"/>
        <rFont val="宋体"/>
        <charset val="134"/>
      </rPr>
      <t>汽车机械制图与C</t>
    </r>
    <r>
      <rPr>
        <sz val="12"/>
        <rFont val="宋体"/>
        <charset val="134"/>
      </rPr>
      <t>AD</t>
    </r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</si>
  <si>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014207204</t>
    </r>
  </si>
  <si>
    <r>
      <rPr>
        <sz val="12"/>
        <rFont val="宋体"/>
        <charset val="134"/>
      </rPr>
      <t>ISBN 978-</t>
    </r>
    <r>
      <rPr>
        <sz val="12"/>
        <rFont val="宋体"/>
        <charset val="134"/>
      </rPr>
      <t>7-713-12026-7/U</t>
    </r>
  </si>
  <si>
    <t>6</t>
  </si>
  <si>
    <t>奚琪</t>
  </si>
  <si>
    <t>汽车发动机构造与维修</t>
  </si>
  <si>
    <t>2014181080</t>
  </si>
  <si>
    <t>ISBN 978-7-313-11871-4</t>
  </si>
  <si>
    <t>国家级规划</t>
  </si>
  <si>
    <t>2016-3</t>
  </si>
  <si>
    <t>7</t>
  </si>
  <si>
    <t>田雪萍</t>
  </si>
  <si>
    <t>汽车维护与保养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</si>
  <si>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014163179</t>
    </r>
  </si>
  <si>
    <t>ISBN 978-7-313-11782-3/U</t>
  </si>
  <si>
    <t>2016-03</t>
  </si>
  <si>
    <t>8</t>
  </si>
  <si>
    <t>王萍</t>
  </si>
  <si>
    <t>二手车鉴定与评估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</si>
  <si>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014163197</t>
    </r>
  </si>
  <si>
    <r>
      <rPr>
        <sz val="12"/>
        <rFont val="宋体"/>
        <charset val="134"/>
      </rPr>
      <t>9</t>
    </r>
    <r>
      <rPr>
        <sz val="12"/>
        <rFont val="宋体"/>
        <charset val="134"/>
      </rPr>
      <t>78－7－313－11795－3</t>
    </r>
  </si>
  <si>
    <t>国家十三五规划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</si>
  <si>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016－03</t>
    </r>
  </si>
  <si>
    <t>9</t>
  </si>
  <si>
    <t>第三副主编</t>
  </si>
  <si>
    <t>Photoshop基础与照片处理项目教程</t>
  </si>
  <si>
    <t>哈尔滨工业大学出版社</t>
  </si>
  <si>
    <t>2015038574</t>
  </si>
  <si>
    <t>978-7-5603-5183-4</t>
  </si>
  <si>
    <t>国家中职教育改革发展示范学校建设计划项目</t>
  </si>
  <si>
    <t>2016-02</t>
  </si>
  <si>
    <t>10</t>
  </si>
  <si>
    <t>机电设备安装与调试（第3版）</t>
  </si>
  <si>
    <t>北京航空航天大学出版社</t>
  </si>
  <si>
    <t>2016-07-1</t>
  </si>
  <si>
    <t>11</t>
  </si>
  <si>
    <t>李雪</t>
  </si>
  <si>
    <t>参编</t>
  </si>
  <si>
    <t>大学生思想政治教育</t>
  </si>
  <si>
    <t>2016068443</t>
  </si>
  <si>
    <t>ISBN 978-7-5677-6002-8</t>
  </si>
  <si>
    <t>十三五规划教材</t>
  </si>
  <si>
    <t>12</t>
  </si>
  <si>
    <t>王德成</t>
  </si>
  <si>
    <t>第二主编</t>
  </si>
  <si>
    <t>汽车发动机电控系统结构与检修</t>
  </si>
  <si>
    <t>中国农业大学出版社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</si>
  <si>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016179361</t>
    </r>
  </si>
  <si>
    <r>
      <rPr>
        <sz val="12"/>
        <rFont val="宋体"/>
        <charset val="134"/>
      </rPr>
      <t>I</t>
    </r>
    <r>
      <rPr>
        <sz val="12"/>
        <rFont val="宋体"/>
        <charset val="134"/>
      </rPr>
      <t>SBN 978-7-5655-1635-1</t>
    </r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</si>
  <si>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016-9</t>
    </r>
  </si>
  <si>
    <t>13</t>
  </si>
  <si>
    <t>汽车配件市场营销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</si>
  <si>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015204289</t>
    </r>
  </si>
  <si>
    <t>ISBN 978-7-313-14501-7</t>
  </si>
  <si>
    <t>规划</t>
  </si>
  <si>
    <t>14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</si>
  <si>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014181080</t>
    </r>
  </si>
  <si>
    <r>
      <rPr>
        <sz val="12"/>
        <rFont val="宋体"/>
        <charset val="134"/>
      </rPr>
      <t>I</t>
    </r>
    <r>
      <rPr>
        <sz val="12"/>
        <rFont val="宋体"/>
        <charset val="134"/>
      </rPr>
      <t>SBN 978-7-313-11871-4/U</t>
    </r>
  </si>
  <si>
    <t>15</t>
  </si>
  <si>
    <t>张晓龙</t>
  </si>
  <si>
    <t>汽油发动机控制系统检修</t>
  </si>
  <si>
    <t>2015199607</t>
  </si>
  <si>
    <t>ISBN 978-7-313-13677-0/U</t>
  </si>
  <si>
    <t>全国汽车专业创新规划教材</t>
  </si>
  <si>
    <t>2015-8</t>
  </si>
  <si>
    <t>16</t>
  </si>
  <si>
    <t>李佳妮</t>
  </si>
  <si>
    <t>汽车电路识图</t>
  </si>
  <si>
    <t>2015186157</t>
  </si>
  <si>
    <t>ISBN 978-7-313-13591-9/U</t>
  </si>
  <si>
    <t>全国职业院校汽车专业“十二五”规划新教材</t>
  </si>
  <si>
    <t>17</t>
  </si>
  <si>
    <t>汽车认识</t>
  </si>
  <si>
    <t>2015205030</t>
  </si>
  <si>
    <t>ISBN 978-7-313-13697-8/U</t>
  </si>
  <si>
    <t>2015-9</t>
  </si>
  <si>
    <t>18</t>
  </si>
  <si>
    <t>19</t>
  </si>
  <si>
    <t>董立占</t>
  </si>
  <si>
    <t>20</t>
  </si>
  <si>
    <t>汤承江</t>
  </si>
  <si>
    <t>21</t>
  </si>
  <si>
    <t>王海峰</t>
  </si>
  <si>
    <t>汽车结构与拆装（发动机部分）</t>
  </si>
  <si>
    <t>2016152782</t>
  </si>
  <si>
    <t>ISBN978-7-313-15190-2</t>
  </si>
  <si>
    <t>国家级十三五规划教材</t>
  </si>
  <si>
    <t>2016-07</t>
  </si>
  <si>
    <t>22</t>
  </si>
  <si>
    <t>23</t>
  </si>
  <si>
    <t>汽车装饰与美容</t>
  </si>
  <si>
    <t>2016163674</t>
  </si>
  <si>
    <t>ISBN978-7-313-15381-4</t>
  </si>
  <si>
    <t>24</t>
  </si>
  <si>
    <t>张硕</t>
  </si>
  <si>
    <t>25</t>
  </si>
  <si>
    <t>汽车结构与拆装（底盘部分）</t>
  </si>
  <si>
    <t>26</t>
  </si>
  <si>
    <r>
      <rPr>
        <b/>
        <sz val="24"/>
        <rFont val="Times New Roman"/>
        <charset val="134"/>
      </rPr>
      <t xml:space="preserve">                                            2016</t>
    </r>
    <r>
      <rPr>
        <b/>
        <sz val="24"/>
        <rFont val="宋体"/>
        <charset val="134"/>
      </rPr>
      <t>年科研成果获奖统计表</t>
    </r>
    <r>
      <rPr>
        <b/>
        <sz val="24"/>
        <rFont val="Times New Roman"/>
        <charset val="134"/>
      </rPr>
      <t xml:space="preserve">                                              
</t>
    </r>
    <r>
      <rPr>
        <b/>
        <sz val="24"/>
        <color indexed="10"/>
        <rFont val="宋体"/>
        <charset val="134"/>
      </rPr>
      <t>注</t>
    </r>
    <r>
      <rPr>
        <b/>
        <sz val="24"/>
        <color indexed="10"/>
        <rFont val="Times New Roman"/>
        <charset val="134"/>
      </rPr>
      <t>:1</t>
    </r>
    <r>
      <rPr>
        <b/>
        <sz val="24"/>
        <color indexed="10"/>
        <rFont val="宋体"/>
        <charset val="134"/>
      </rPr>
      <t>、请主持人填写，必须填写完整不要有空的单元格，（具体格式见</t>
    </r>
    <r>
      <rPr>
        <b/>
        <sz val="24"/>
        <color indexed="10"/>
        <rFont val="Times New Roman"/>
        <charset val="134"/>
      </rPr>
      <t>“</t>
    </r>
    <r>
      <rPr>
        <b/>
        <sz val="24"/>
        <color indexed="10"/>
        <rFont val="宋体"/>
        <charset val="134"/>
      </rPr>
      <t>示例</t>
    </r>
    <r>
      <rPr>
        <b/>
        <sz val="24"/>
        <color indexed="10"/>
        <rFont val="Times New Roman"/>
        <charset val="134"/>
      </rPr>
      <t>”</t>
    </r>
    <r>
      <rPr>
        <b/>
        <sz val="24"/>
        <color indexed="10"/>
        <rFont val="宋体"/>
        <charset val="134"/>
      </rPr>
      <t xml:space="preserve">一行）
</t>
    </r>
    <r>
      <rPr>
        <b/>
        <sz val="24"/>
        <color indexed="10"/>
        <rFont val="Times New Roman"/>
        <charset val="134"/>
      </rPr>
      <t xml:space="preserve">      2</t>
    </r>
    <r>
      <rPr>
        <b/>
        <sz val="24"/>
        <color indexed="10"/>
        <rFont val="宋体"/>
        <charset val="134"/>
      </rPr>
      <t>、通过学院科技处申报的立项、结题不必填写</t>
    </r>
  </si>
  <si>
    <t>部门</t>
  </si>
  <si>
    <t>成果名称</t>
  </si>
  <si>
    <t>参加人（请主持人按顺序填写参加成员）</t>
  </si>
  <si>
    <t>奖励名称</t>
  </si>
  <si>
    <r>
      <rPr>
        <b/>
        <sz val="10"/>
        <rFont val="宋体"/>
        <charset val="134"/>
      </rPr>
      <t>奖励时间</t>
    </r>
    <r>
      <rPr>
        <b/>
        <sz val="10"/>
        <rFont val="Times New Roman"/>
        <charset val="134"/>
      </rPr>
      <t xml:space="preserve">   </t>
    </r>
    <r>
      <rPr>
        <b/>
        <sz val="10"/>
        <rFont val="宋体"/>
        <charset val="134"/>
      </rPr>
      <t>（年月证书落款时间）</t>
    </r>
  </si>
  <si>
    <r>
      <rPr>
        <b/>
        <sz val="12"/>
        <rFont val="宋体"/>
        <charset val="134"/>
      </rPr>
      <t>发表</t>
    </r>
    <r>
      <rPr>
        <b/>
        <sz val="12"/>
        <rFont val="Times New Roman"/>
        <charset val="134"/>
      </rPr>
      <t>/</t>
    </r>
    <r>
      <rPr>
        <b/>
        <sz val="12"/>
        <rFont val="宋体"/>
        <charset val="134"/>
      </rPr>
      <t>出版</t>
    </r>
    <r>
      <rPr>
        <b/>
        <sz val="12"/>
        <rFont val="Times New Roman"/>
        <charset val="134"/>
      </rPr>
      <t>/</t>
    </r>
    <r>
      <rPr>
        <b/>
        <sz val="12"/>
        <rFont val="宋体"/>
        <charset val="134"/>
      </rPr>
      <t>授奖单位（盖章的单位）</t>
    </r>
  </si>
  <si>
    <t>授奖级别</t>
  </si>
  <si>
    <t>**************</t>
  </si>
  <si>
    <t>*************</t>
  </si>
  <si>
    <t>2014-1-1</t>
  </si>
  <si>
    <r>
      <rPr>
        <b/>
        <sz val="26"/>
        <rFont val="宋体"/>
        <charset val="134"/>
      </rPr>
      <t>2016年</t>
    </r>
    <r>
      <rPr>
        <b/>
        <sz val="26"/>
        <rFont val="宋体"/>
        <charset val="134"/>
      </rPr>
      <t>论文评奖统计表</t>
    </r>
    <r>
      <rPr>
        <b/>
        <sz val="24"/>
        <rFont val="宋体"/>
        <charset val="134"/>
      </rPr>
      <t xml:space="preserve">
注:</t>
    </r>
    <r>
      <rPr>
        <b/>
        <sz val="16"/>
        <color indexed="9"/>
        <rFont val="宋体"/>
        <charset val="134"/>
      </rPr>
      <t>由主持人填写,必须填写完整不要有空的单元格，（具体格式见“示例”一行）</t>
    </r>
  </si>
  <si>
    <t>奖励时间   （年月证书落款时间）</t>
  </si>
  <si>
    <t>发表/出版/授奖单位（盖章的单位）</t>
  </si>
  <si>
    <t>*******************</t>
  </si>
  <si>
    <t>2013-08</t>
  </si>
  <si>
    <t>佳木斯市社科联</t>
  </si>
  <si>
    <t>一等奖</t>
  </si>
  <si>
    <r>
      <rPr>
        <b/>
        <sz val="26"/>
        <rFont val="宋体"/>
        <charset val="134"/>
      </rPr>
      <t>2016年</t>
    </r>
    <r>
      <rPr>
        <b/>
        <sz val="26"/>
        <rFont val="宋体"/>
        <charset val="134"/>
      </rPr>
      <t>教师参加大赛获奖</t>
    </r>
    <r>
      <rPr>
        <b/>
        <sz val="24"/>
        <rFont val="宋体"/>
        <charset val="134"/>
      </rPr>
      <t xml:space="preserve">
注:</t>
    </r>
    <r>
      <rPr>
        <b/>
        <sz val="16"/>
        <color indexed="9"/>
        <rFont val="宋体"/>
        <charset val="134"/>
      </rPr>
      <t>教师本人填写,必须填写完整不要有空的单元格，（具体格式见“示例”一行）</t>
    </r>
  </si>
  <si>
    <t>授奖单位（盖章的单位）</t>
  </si>
  <si>
    <t>授奖等级</t>
  </si>
  <si>
    <r>
      <rPr>
        <sz val="12"/>
        <rFont val="宋体"/>
        <charset val="134"/>
      </rPr>
      <t>*</t>
    </r>
    <r>
      <rPr>
        <sz val="12"/>
        <rFont val="宋体"/>
        <charset val="134"/>
      </rPr>
      <t>**</t>
    </r>
  </si>
  <si>
    <t>黑龙江省首届高校教师微课教学比赛</t>
  </si>
  <si>
    <r>
      <rPr>
        <sz val="12"/>
        <rFont val="宋体"/>
        <charset val="134"/>
      </rPr>
      <t>201</t>
    </r>
    <r>
      <rPr>
        <sz val="12"/>
        <rFont val="宋体"/>
        <charset val="134"/>
      </rPr>
      <t>4</t>
    </r>
    <r>
      <rPr>
        <sz val="12"/>
        <rFont val="宋体"/>
        <charset val="134"/>
      </rPr>
      <t>-</t>
    </r>
    <r>
      <rPr>
        <sz val="12"/>
        <rFont val="宋体"/>
        <charset val="134"/>
      </rPr>
      <t>09-01</t>
    </r>
  </si>
  <si>
    <t>黑龙江省高校师资培训中心，教育部全国高校教师网络培训黑龙江分中心</t>
  </si>
  <si>
    <t>二等奖</t>
  </si>
  <si>
    <r>
      <rPr>
        <b/>
        <sz val="26"/>
        <rFont val="宋体"/>
        <charset val="134"/>
      </rPr>
      <t>2016年</t>
    </r>
    <r>
      <rPr>
        <b/>
        <sz val="26"/>
        <rFont val="宋体"/>
        <charset val="134"/>
      </rPr>
      <t>多媒体课件获奖</t>
    </r>
    <r>
      <rPr>
        <b/>
        <sz val="24"/>
        <rFont val="宋体"/>
        <charset val="134"/>
      </rPr>
      <t xml:space="preserve">
注:</t>
    </r>
    <r>
      <rPr>
        <b/>
        <sz val="16"/>
        <color indexed="9"/>
        <rFont val="宋体"/>
        <charset val="134"/>
      </rPr>
      <t>由主持人人填写,必须填写完整不要有空的单元格</t>
    </r>
  </si>
  <si>
    <t>主持人</t>
  </si>
  <si>
    <r>
      <rPr>
        <b/>
        <sz val="12"/>
        <rFont val="宋体"/>
        <charset val="134"/>
      </rPr>
      <t>参加人</t>
    </r>
    <r>
      <rPr>
        <b/>
        <sz val="12"/>
        <color indexed="9"/>
        <rFont val="宋体"/>
        <charset val="134"/>
      </rPr>
      <t>（请主持人按顺序填写参加成员）</t>
    </r>
  </si>
  <si>
    <t>发表/出版/授奖单位</t>
  </si>
  <si>
    <t>xxx课件</t>
  </si>
  <si>
    <t>*****</t>
  </si>
  <si>
    <t>2014-06</t>
  </si>
  <si>
    <t>黑龙江省教育厅高教处</t>
  </si>
  <si>
    <r>
      <rPr>
        <b/>
        <sz val="26"/>
        <rFont val="宋体"/>
        <charset val="134"/>
      </rPr>
      <t>2016年</t>
    </r>
    <r>
      <rPr>
        <b/>
        <sz val="26"/>
        <rFont val="宋体"/>
        <charset val="134"/>
      </rPr>
      <t>优秀指导教师大赛获奖</t>
    </r>
    <r>
      <rPr>
        <b/>
        <sz val="24"/>
        <rFont val="宋体"/>
        <charset val="134"/>
      </rPr>
      <t xml:space="preserve">                                        
注:</t>
    </r>
    <r>
      <rPr>
        <b/>
        <sz val="16"/>
        <color indexed="9"/>
        <rFont val="宋体"/>
        <charset val="134"/>
      </rPr>
      <t>由教师本人填写，多人指导同一组学生同一个项目填写在同一栏，请按格式填写完整,并在最后一栏注明教师是否有奖励证书（具体格式见“示例”一行）</t>
    </r>
  </si>
  <si>
    <r>
      <rPr>
        <b/>
        <sz val="12"/>
        <rFont val="宋体"/>
        <charset val="134"/>
      </rPr>
      <t>授奖单位</t>
    </r>
    <r>
      <rPr>
        <b/>
        <sz val="12"/>
        <color indexed="9"/>
        <rFont val="宋体"/>
        <charset val="134"/>
      </rPr>
      <t>（盖章的单位）</t>
    </r>
  </si>
  <si>
    <r>
      <rPr>
        <sz val="12"/>
        <rFont val="宋体"/>
        <charset val="134"/>
      </rPr>
      <t>*</t>
    </r>
    <r>
      <rPr>
        <sz val="12"/>
        <rFont val="宋体"/>
        <charset val="134"/>
      </rPr>
      <t>***********</t>
    </r>
  </si>
  <si>
    <r>
      <rPr>
        <sz val="12"/>
        <rFont val="宋体"/>
        <charset val="134"/>
      </rPr>
      <t>201</t>
    </r>
    <r>
      <rPr>
        <sz val="12"/>
        <rFont val="宋体"/>
        <charset val="134"/>
      </rPr>
      <t>4</t>
    </r>
    <r>
      <rPr>
        <sz val="12"/>
        <rFont val="宋体"/>
        <charset val="134"/>
      </rPr>
      <t>-0</t>
    </r>
    <r>
      <rPr>
        <sz val="12"/>
        <rFont val="宋体"/>
        <charset val="134"/>
      </rPr>
      <t>1</t>
    </r>
  </si>
  <si>
    <t>黑龙江省教育厅</t>
  </si>
  <si>
    <t>优秀指导教师</t>
  </si>
  <si>
    <t>2016-04</t>
  </si>
  <si>
    <r>
      <rPr>
        <b/>
        <sz val="26"/>
        <rFont val="宋体"/>
        <charset val="134"/>
      </rPr>
      <t>2016年</t>
    </r>
    <r>
      <rPr>
        <b/>
        <sz val="26"/>
        <rFont val="宋体"/>
        <charset val="134"/>
      </rPr>
      <t>品种审定</t>
    </r>
    <r>
      <rPr>
        <sz val="12"/>
        <rFont val="宋体"/>
        <charset val="134"/>
      </rPr>
      <t xml:space="preserve">
</t>
    </r>
    <r>
      <rPr>
        <b/>
        <sz val="22"/>
        <rFont val="宋体"/>
        <charset val="134"/>
      </rPr>
      <t>注:</t>
    </r>
    <r>
      <rPr>
        <b/>
        <sz val="16"/>
        <color indexed="9"/>
        <rFont val="宋体"/>
        <charset val="134"/>
      </rPr>
      <t>教师本人填写,必须填写完整不要有空的单元格，（具体格式见“示例”一行）</t>
    </r>
  </si>
  <si>
    <t>总排名</t>
  </si>
  <si>
    <t>第一单位</t>
  </si>
  <si>
    <t>2011-03</t>
  </si>
  <si>
    <r>
      <rPr>
        <b/>
        <sz val="26"/>
        <rFont val="宋体"/>
        <charset val="134"/>
      </rPr>
      <t>2016年</t>
    </r>
    <r>
      <rPr>
        <b/>
        <sz val="26"/>
        <rFont val="宋体"/>
        <charset val="134"/>
      </rPr>
      <t>专利统计表</t>
    </r>
    <r>
      <rPr>
        <sz val="12"/>
        <rFont val="宋体"/>
        <charset val="134"/>
      </rPr>
      <t xml:space="preserve">
</t>
    </r>
    <r>
      <rPr>
        <b/>
        <sz val="22"/>
        <rFont val="宋体"/>
        <charset val="134"/>
      </rPr>
      <t>注:</t>
    </r>
    <r>
      <rPr>
        <b/>
        <sz val="16"/>
        <color indexed="9"/>
        <rFont val="宋体"/>
        <charset val="134"/>
      </rPr>
      <t>教师本人填写,必须填写完整不要有空的单元格，（具体格式见“示例”一行）</t>
    </r>
  </si>
  <si>
    <t>发明人</t>
  </si>
  <si>
    <t>专利号</t>
  </si>
  <si>
    <t>专利名称</t>
  </si>
  <si>
    <t>专利权人</t>
  </si>
  <si>
    <t>授权时间   （年月证书落款时间）</t>
  </si>
  <si>
    <t>授予单位</t>
  </si>
  <si>
    <t>专利类别</t>
  </si>
  <si>
    <t>外国语学院</t>
  </si>
  <si>
    <t>ZL2012270751560.7</t>
  </si>
  <si>
    <t>一种英语听力播放器</t>
  </si>
  <si>
    <t>黑龙江农业职业技术学院</t>
  </si>
  <si>
    <t>2013-06</t>
  </si>
  <si>
    <t>中华人民共和国国家知识产权局</t>
  </si>
  <si>
    <t>实用新型专利</t>
  </si>
  <si>
    <t>第一</t>
  </si>
  <si>
    <t>ZL201520934133.6</t>
  </si>
  <si>
    <t>一种用于实验室的多功能外螺纹测量仪</t>
  </si>
  <si>
    <t>2016-3-23</t>
  </si>
  <si>
    <t>第二</t>
  </si>
  <si>
    <t>ZL201520713722.1</t>
  </si>
  <si>
    <t>一种用于山地自行车的手机夹持装置</t>
  </si>
  <si>
    <t>2016-1-6</t>
  </si>
  <si>
    <t>第三</t>
  </si>
  <si>
    <r>
      <rPr>
        <sz val="12"/>
        <rFont val="宋体"/>
        <charset val="134"/>
      </rPr>
      <t>Z</t>
    </r>
    <r>
      <rPr>
        <sz val="12"/>
        <rFont val="宋体"/>
        <charset val="134"/>
      </rPr>
      <t>L201520821588.7</t>
    </r>
  </si>
  <si>
    <t>新型膝下假肢</t>
  </si>
  <si>
    <t>2016-3-30</t>
  </si>
  <si>
    <t>第四</t>
  </si>
  <si>
    <t>2016-01</t>
  </si>
  <si>
    <r>
      <rPr>
        <b/>
        <sz val="24"/>
        <rFont val="宋体"/>
        <charset val="134"/>
      </rPr>
      <t xml:space="preserve">                      2016年</t>
    </r>
    <r>
      <rPr>
        <b/>
        <sz val="24"/>
        <rFont val="宋体"/>
        <charset val="134"/>
      </rPr>
      <t xml:space="preserve">课题立项、结题统计表
</t>
    </r>
    <r>
      <rPr>
        <b/>
        <sz val="24"/>
        <color indexed="10"/>
        <rFont val="宋体"/>
        <charset val="134"/>
      </rPr>
      <t>注:1、请(主持人)填写，必须填写完整不要有空的单元格，（具体格式见“示例”一行）
   2、通过学院科技处申报的立项、结题不必填写</t>
    </r>
  </si>
  <si>
    <t>审批单位</t>
  </si>
  <si>
    <t>课题名称</t>
  </si>
  <si>
    <t>立项时间</t>
  </si>
  <si>
    <t>结题时间</t>
  </si>
  <si>
    <t>课题研究人员</t>
  </si>
  <si>
    <t>本人排名</t>
  </si>
  <si>
    <r>
      <rPr>
        <sz val="12"/>
        <rFont val="宋体"/>
        <charset val="134"/>
      </rPr>
      <t>*</t>
    </r>
    <r>
      <rPr>
        <sz val="12"/>
        <rFont val="宋体"/>
        <charset val="134"/>
      </rPr>
      <t>****</t>
    </r>
  </si>
  <si>
    <t>督导处</t>
  </si>
  <si>
    <t>******</t>
  </si>
  <si>
    <t>*******</t>
  </si>
  <si>
    <t>第一人</t>
  </si>
  <si>
    <t>第二人、第三人</t>
  </si>
  <si>
    <r>
      <rPr>
        <b/>
        <sz val="24"/>
        <rFont val="宋体"/>
        <charset val="134"/>
      </rPr>
      <t>2016年</t>
    </r>
    <r>
      <rPr>
        <b/>
        <sz val="24"/>
        <rFont val="宋体"/>
        <charset val="134"/>
      </rPr>
      <t>教师知识咨询情况统计表</t>
    </r>
    <r>
      <rPr>
        <b/>
        <sz val="18"/>
        <rFont val="宋体"/>
        <charset val="134"/>
      </rPr>
      <t xml:space="preserve">
注:</t>
    </r>
    <r>
      <rPr>
        <b/>
        <sz val="16"/>
        <color indexed="9"/>
        <rFont val="宋体"/>
        <charset val="134"/>
      </rPr>
      <t>必须填写完整不要有空的单元格</t>
    </r>
  </si>
  <si>
    <r>
      <rPr>
        <b/>
        <sz val="11"/>
        <rFont val="宋体"/>
        <charset val="134"/>
      </rPr>
      <t>教师姓名</t>
    </r>
    <r>
      <rPr>
        <b/>
        <sz val="11"/>
        <color indexed="10"/>
        <rFont val="宋体"/>
        <charset val="134"/>
      </rPr>
      <t>（多名教师同时去同一地点的，可填写在同一行内，连续填写，不要回车）</t>
    </r>
  </si>
  <si>
    <t>所属系部</t>
  </si>
  <si>
    <t>所学专业</t>
  </si>
  <si>
    <t>教师开展知识咨询情况</t>
  </si>
  <si>
    <t>服务单位名称</t>
  </si>
  <si>
    <t>咨询起止时间</t>
  </si>
  <si>
    <r>
      <rPr>
        <b/>
        <sz val="12"/>
        <rFont val="宋体"/>
        <charset val="134"/>
      </rPr>
      <t>具体天数</t>
    </r>
    <r>
      <rPr>
        <b/>
        <sz val="12"/>
        <color indexed="10"/>
        <rFont val="宋体"/>
        <charset val="134"/>
      </rPr>
      <t>（人数乘天数）如5人去3天，则表内填15</t>
    </r>
  </si>
  <si>
    <t>服务主要内容</t>
  </si>
  <si>
    <t>咨询人数</t>
  </si>
  <si>
    <r>
      <rPr>
        <b/>
        <sz val="12"/>
        <rFont val="宋体"/>
        <charset val="134"/>
      </rPr>
      <t>佐证材料</t>
    </r>
    <r>
      <rPr>
        <b/>
        <sz val="12"/>
        <color indexed="10"/>
        <rFont val="宋体"/>
        <charset val="134"/>
      </rPr>
      <t>（佐证材料可填写照片、简讯、单位反馈意见表、聘书等）</t>
    </r>
  </si>
  <si>
    <r>
      <rPr>
        <sz val="12"/>
        <rFont val="宋体"/>
        <charset val="134"/>
      </rPr>
      <t>*</t>
    </r>
    <r>
      <rPr>
        <sz val="12"/>
        <rFont val="宋体"/>
        <charset val="134"/>
      </rPr>
      <t>***</t>
    </r>
  </si>
  <si>
    <r>
      <rPr>
        <sz val="12"/>
        <rFont val="宋体"/>
        <charset val="134"/>
      </rPr>
      <t>*</t>
    </r>
    <r>
      <rPr>
        <sz val="12"/>
        <rFont val="宋体"/>
        <charset val="134"/>
      </rPr>
      <t>*****</t>
    </r>
  </si>
  <si>
    <r>
      <rPr>
        <sz val="12"/>
        <rFont val="宋体"/>
        <charset val="134"/>
      </rPr>
      <t>*</t>
    </r>
    <r>
      <rPr>
        <sz val="12"/>
        <rFont val="宋体"/>
        <charset val="134"/>
      </rPr>
      <t>*</t>
    </r>
  </si>
  <si>
    <r>
      <rPr>
        <b/>
        <sz val="24"/>
        <rFont val="宋体"/>
        <charset val="134"/>
      </rPr>
      <t>2016年</t>
    </r>
    <r>
      <rPr>
        <b/>
        <sz val="24"/>
        <rFont val="宋体"/>
        <charset val="134"/>
      </rPr>
      <t>教师技术服务情况统计表</t>
    </r>
    <r>
      <rPr>
        <b/>
        <sz val="18"/>
        <rFont val="宋体"/>
        <charset val="134"/>
      </rPr>
      <t xml:space="preserve">
</t>
    </r>
    <r>
      <rPr>
        <b/>
        <sz val="24"/>
        <rFont val="宋体"/>
        <charset val="134"/>
      </rPr>
      <t>注:</t>
    </r>
    <r>
      <rPr>
        <b/>
        <sz val="20"/>
        <color indexed="9"/>
        <rFont val="宋体"/>
        <charset val="134"/>
      </rPr>
      <t>必须填写完整不要有空的单元格</t>
    </r>
  </si>
  <si>
    <t>教师开展技术服务情况</t>
  </si>
  <si>
    <t>技术服务起止时间</t>
  </si>
  <si>
    <t>服务的主要内容</t>
  </si>
  <si>
    <t>服务对象人数</t>
  </si>
  <si>
    <t>俄语</t>
  </si>
  <si>
    <t>佳木斯市商务局</t>
  </si>
  <si>
    <t>2012年3月28日-4月1日</t>
  </si>
  <si>
    <t>接待俄商、翻译、陪同</t>
  </si>
  <si>
    <t>照片</t>
  </si>
  <si>
    <t>2014年教师著作、论文等获奖（全院）数量统计表</t>
  </si>
  <si>
    <t>农学院</t>
  </si>
  <si>
    <t>建筑工
程学院</t>
  </si>
  <si>
    <t>信息工
程学院</t>
  </si>
  <si>
    <t>生物工
程学院</t>
  </si>
  <si>
    <t>动物科
技学院</t>
  </si>
  <si>
    <t>机电工
程学院</t>
  </si>
  <si>
    <t>经贸
学院</t>
  </si>
  <si>
    <t>外国语
学院</t>
  </si>
  <si>
    <t>马克思
主义理
论课教
学部</t>
  </si>
  <si>
    <t>军事体育教学部</t>
  </si>
  <si>
    <t>教务处</t>
  </si>
  <si>
    <t>学工处</t>
  </si>
  <si>
    <t>示范办</t>
  </si>
  <si>
    <t>实验中心</t>
  </si>
  <si>
    <t>组织部</t>
  </si>
  <si>
    <t>宣传部</t>
  </si>
  <si>
    <t>院办</t>
  </si>
  <si>
    <t>人事处</t>
  </si>
  <si>
    <t>招生就业处</t>
  </si>
  <si>
    <t>总务处</t>
  </si>
  <si>
    <t>保卫处</t>
  </si>
  <si>
    <t>图书馆</t>
  </si>
  <si>
    <t>职业技能鉴定培训中心</t>
  </si>
  <si>
    <t>资产管理科</t>
  </si>
  <si>
    <t>工会</t>
  </si>
  <si>
    <t>财务处</t>
  </si>
  <si>
    <t>技师学院</t>
  </si>
  <si>
    <t>学院领导</t>
  </si>
  <si>
    <t>总数</t>
  </si>
  <si>
    <t>论    文</t>
  </si>
  <si>
    <t>著    作</t>
  </si>
  <si>
    <t>科研成果</t>
  </si>
  <si>
    <t>论文评奖</t>
  </si>
  <si>
    <t>教师参赛获奖</t>
  </si>
  <si>
    <t>多媒体课件获奖</t>
  </si>
  <si>
    <t>品种审定</t>
  </si>
  <si>
    <t>专    利</t>
  </si>
  <si>
    <t>教师知识咨询</t>
  </si>
  <si>
    <t>教师技术服务</t>
  </si>
  <si>
    <t>课题立项、结题</t>
  </si>
  <si>
    <t>课题立项</t>
  </si>
  <si>
    <t>课题结题</t>
  </si>
  <si>
    <t>教材
论文
统计</t>
  </si>
  <si>
    <t>教材第一主编（本）</t>
  </si>
  <si>
    <t>教材总计（本）</t>
  </si>
  <si>
    <t>参加编写人次</t>
  </si>
  <si>
    <t>主审人数</t>
  </si>
  <si>
    <t>论文第一作者数量</t>
  </si>
  <si>
    <t>论文总计</t>
  </si>
  <si>
    <t>立项
结题
（按项填写）</t>
  </si>
  <si>
    <t>立项单位</t>
  </si>
  <si>
    <t>立项申报数量</t>
  </si>
  <si>
    <t>立项数量</t>
  </si>
  <si>
    <t>结题单位</t>
  </si>
  <si>
    <t>结题申报数量</t>
  </si>
  <si>
    <t>结题数量</t>
  </si>
  <si>
    <t>黑龙江省高等教育学会（高等教育科学研究“十二五”规划课题）</t>
  </si>
  <si>
    <t>黑龙江省教育厅（黑龙江省高等教育教学改革项目）</t>
  </si>
  <si>
    <t>佳木斯市科研课题规划办公室</t>
  </si>
  <si>
    <t>教育部职业院校外语类专业教学指导委员会</t>
  </si>
  <si>
    <t>省教育科学“十二五”规划2016年度研究团队专项课题</t>
  </si>
  <si>
    <r>
      <rPr>
        <sz val="12"/>
        <rFont val="宋体"/>
        <charset val="134"/>
      </rPr>
      <t>省教育科学“十二五”规划201</t>
    </r>
    <r>
      <rPr>
        <sz val="12"/>
        <rFont val="宋体"/>
        <charset val="134"/>
      </rPr>
      <t>6</t>
    </r>
    <r>
      <rPr>
        <sz val="12"/>
        <rFont val="宋体"/>
        <charset val="134"/>
      </rPr>
      <t xml:space="preserve">年度课题备案项目2项
</t>
    </r>
  </si>
  <si>
    <t>省高校思想政治教育研究会科研课题申报</t>
  </si>
  <si>
    <t>省教育科学规划重点课题</t>
  </si>
  <si>
    <t>获奖
教师参赛
（按项填写）</t>
  </si>
  <si>
    <t>获奖奖励单位</t>
  </si>
  <si>
    <t>获奖申报数量</t>
  </si>
  <si>
    <t>获奖数量</t>
  </si>
  <si>
    <t>教师参赛奖励单位</t>
  </si>
  <si>
    <t>教师参赛申报数量</t>
  </si>
  <si>
    <t>教师参赛获奖数量</t>
  </si>
  <si>
    <t>技术服务</t>
  </si>
  <si>
    <t>科技服务人次数</t>
  </si>
  <si>
    <t>咨询对象人数</t>
  </si>
  <si>
    <t>技术服务对象人数</t>
  </si>
  <si>
    <t>专利</t>
  </si>
  <si>
    <t>发明专利项数</t>
  </si>
  <si>
    <t>发明专利参加人数</t>
  </si>
  <si>
    <t>我校为第一单位项数</t>
  </si>
  <si>
    <t>实用新型专利项数</t>
  </si>
  <si>
    <t>实用新型专利参加人数</t>
  </si>
  <si>
    <t>建筑工程学院</t>
  </si>
  <si>
    <t>生物工程学院</t>
  </si>
  <si>
    <t>动物科技学院</t>
  </si>
  <si>
    <t>经贸学院</t>
  </si>
  <si>
    <t>马克思主义理论课教学部</t>
  </si>
  <si>
    <t>应用技术学院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</si>
</sst>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65">
    <font>
      <sz val="12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b/>
      <sz val="24"/>
      <name val="黑体"/>
      <charset val="134"/>
    </font>
    <font>
      <b/>
      <sz val="14"/>
      <name val="宋体"/>
      <charset val="134"/>
    </font>
    <font>
      <b/>
      <sz val="11"/>
      <name val="宋体"/>
      <charset val="134"/>
    </font>
    <font>
      <b/>
      <sz val="24"/>
      <name val="宋体"/>
      <charset val="134"/>
    </font>
    <font>
      <b/>
      <sz val="18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name val="Times New Roman"/>
      <charset val="134"/>
    </font>
    <font>
      <sz val="11"/>
      <color indexed="8"/>
      <name val="Times New Roman"/>
      <charset val="134"/>
    </font>
    <font>
      <sz val="12"/>
      <color indexed="10"/>
      <name val="宋体"/>
      <charset val="134"/>
    </font>
    <font>
      <sz val="12"/>
      <name val="Times New Roman"/>
      <charset val="134"/>
    </font>
    <font>
      <b/>
      <sz val="26"/>
      <name val="宋体"/>
      <charset val="134"/>
    </font>
    <font>
      <sz val="10.5"/>
      <name val="宋体"/>
      <charset val="134"/>
    </font>
    <font>
      <sz val="24"/>
      <name val="宋体"/>
      <charset val="134"/>
    </font>
    <font>
      <sz val="10.5"/>
      <color indexed="8"/>
      <name val="宋体"/>
      <charset val="134"/>
    </font>
    <font>
      <b/>
      <sz val="11"/>
      <name val="Times New Roman"/>
      <charset val="134"/>
    </font>
    <font>
      <sz val="24"/>
      <name val="Times New Roman"/>
      <charset val="134"/>
    </font>
    <font>
      <sz val="10.5"/>
      <name val="Times New Roman"/>
      <charset val="134"/>
    </font>
    <font>
      <b/>
      <sz val="22"/>
      <name val="黑体"/>
      <charset val="134"/>
    </font>
    <font>
      <b/>
      <sz val="16"/>
      <color indexed="10"/>
      <name val="宋体"/>
      <charset val="134"/>
    </font>
    <font>
      <sz val="10"/>
      <name val="宋体"/>
      <charset val="134"/>
    </font>
    <font>
      <sz val="11"/>
      <color indexed="10"/>
      <name val="宋体"/>
      <charset val="134"/>
    </font>
    <font>
      <b/>
      <sz val="20"/>
      <name val="黑体"/>
      <charset val="134"/>
    </font>
    <font>
      <b/>
      <sz val="20"/>
      <color indexed="10"/>
      <name val="宋体"/>
      <charset val="134"/>
    </font>
    <font>
      <sz val="12"/>
      <color rgb="FF000000"/>
      <name val="宋体"/>
      <charset val="134"/>
    </font>
    <font>
      <sz val="12"/>
      <name val="仿宋_GB2312"/>
      <charset val="134"/>
    </font>
    <font>
      <sz val="12"/>
      <color indexed="63"/>
      <name val="宋体"/>
      <charset val="134"/>
    </font>
    <font>
      <sz val="12"/>
      <name val="Calibri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2"/>
      <color indexed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0"/>
      <color indexed="9"/>
      <name val="宋体"/>
      <charset val="134"/>
    </font>
    <font>
      <b/>
      <sz val="11"/>
      <color indexed="10"/>
      <name val="宋体"/>
      <charset val="134"/>
    </font>
    <font>
      <b/>
      <sz val="12"/>
      <color indexed="10"/>
      <name val="宋体"/>
      <charset val="134"/>
    </font>
    <font>
      <b/>
      <sz val="16"/>
      <color indexed="9"/>
      <name val="宋体"/>
      <charset val="134"/>
    </font>
    <font>
      <b/>
      <sz val="24"/>
      <color indexed="10"/>
      <name val="宋体"/>
      <charset val="134"/>
    </font>
    <font>
      <b/>
      <sz val="22"/>
      <name val="宋体"/>
      <charset val="134"/>
    </font>
    <font>
      <b/>
      <sz val="12"/>
      <color indexed="9"/>
      <name val="宋体"/>
      <charset val="134"/>
    </font>
    <font>
      <b/>
      <sz val="24"/>
      <name val="Times New Roman"/>
      <charset val="134"/>
    </font>
    <font>
      <b/>
      <sz val="24"/>
      <color indexed="10"/>
      <name val="Times New Roman"/>
      <charset val="134"/>
    </font>
    <font>
      <b/>
      <sz val="10"/>
      <name val="Times New Roman"/>
      <charset val="134"/>
    </font>
    <font>
      <b/>
      <sz val="12"/>
      <name val="Times New Roman"/>
      <charset val="134"/>
    </font>
  </fonts>
  <fills count="4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5">
    <xf numFmtId="0" fontId="0" fillId="0" borderId="0">
      <alignment vertical="center"/>
    </xf>
    <xf numFmtId="42" fontId="38" fillId="0" borderId="0" applyFont="0" applyFill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46" fillId="27" borderId="19" applyNumberFormat="0" applyAlignment="0" applyProtection="0">
      <alignment vertical="center"/>
    </xf>
    <xf numFmtId="44" fontId="38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41" fontId="38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33" fillId="15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38" borderId="24" applyNumberFormat="0" applyFont="0" applyAlignment="0" applyProtection="0">
      <alignment vertical="center"/>
    </xf>
    <xf numFmtId="0" fontId="0" fillId="0" borderId="0">
      <alignment vertical="center"/>
    </xf>
    <xf numFmtId="0" fontId="36" fillId="3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0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47" fillId="21" borderId="22" applyNumberFormat="0" applyAlignment="0" applyProtection="0">
      <alignment vertical="center"/>
    </xf>
    <xf numFmtId="0" fontId="41" fillId="21" borderId="19" applyNumberFormat="0" applyAlignment="0" applyProtection="0">
      <alignment vertical="center"/>
    </xf>
    <xf numFmtId="0" fontId="52" fillId="37" borderId="23" applyNumberFormat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33" fillId="42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33" fillId="35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33" fillId="34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33" fillId="19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2" fillId="0" borderId="0">
      <alignment vertical="center"/>
    </xf>
    <xf numFmtId="0" fontId="36" fillId="1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</cellStyleXfs>
  <cellXfs count="189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0" xfId="0" applyBorder="1">
      <alignment vertic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>
      <alignment vertical="center"/>
    </xf>
    <xf numFmtId="0" fontId="0" fillId="0" borderId="0" xfId="0" applyFont="1" applyFill="1" applyBorder="1">
      <alignment vertical="center"/>
    </xf>
    <xf numFmtId="49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5" borderId="1" xfId="0" applyFill="1" applyBorder="1" applyAlignment="1">
      <alignment horizontal="center" vertical="center" wrapText="1" shrinkToFit="1"/>
    </xf>
    <xf numFmtId="0" fontId="0" fillId="6" borderId="1" xfId="0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9" borderId="1" xfId="0" applyFill="1" applyBorder="1">
      <alignment vertical="center"/>
    </xf>
    <xf numFmtId="0" fontId="0" fillId="9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Protection="1">
      <alignment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49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0" fillId="0" borderId="0" xfId="0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14" fillId="1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10" borderId="1" xfId="0" applyFont="1" applyFill="1" applyBorder="1" applyAlignment="1">
      <alignment horizontal="center" vertical="center"/>
    </xf>
    <xf numFmtId="49" fontId="0" fillId="1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0" fillId="11" borderId="1" xfId="0" applyNumberFormat="1" applyFont="1" applyFill="1" applyBorder="1" applyAlignment="1">
      <alignment horizontal="center" vertical="center" wrapText="1"/>
    </xf>
    <xf numFmtId="49" fontId="0" fillId="11" borderId="1" xfId="0" applyNumberFormat="1" applyFont="1" applyFill="1" applyBorder="1" applyAlignment="1">
      <alignment horizontal="center" vertical="center"/>
    </xf>
    <xf numFmtId="0" fontId="0" fillId="11" borderId="1" xfId="0" applyNumberFormat="1" applyFont="1" applyFill="1" applyBorder="1" applyAlignment="1">
      <alignment horizontal="center" vertical="center" wrapText="1"/>
    </xf>
    <xf numFmtId="0" fontId="0" fillId="11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12" borderId="1" xfId="0" applyNumberFormat="1" applyFont="1" applyFill="1" applyBorder="1" applyAlignment="1">
      <alignment horizontal="center" vertical="center" wrapText="1"/>
    </xf>
    <xf numFmtId="49" fontId="0" fillId="1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0" fillId="11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5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10" borderId="1" xfId="0" applyFont="1" applyFill="1" applyBorder="1">
      <alignment vertical="center"/>
    </xf>
    <xf numFmtId="0" fontId="0" fillId="1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49" fontId="9" fillId="1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8" fillId="10" borderId="1" xfId="5" applyNumberFormat="1" applyFont="1" applyFill="1" applyBorder="1" applyAlignment="1" applyProtection="1">
      <alignment horizontal="center" vertical="center" wrapText="1"/>
    </xf>
    <xf numFmtId="49" fontId="8" fillId="10" borderId="1" xfId="5" applyNumberFormat="1" applyFont="1" applyFill="1" applyBorder="1" applyAlignment="1" applyProtection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8" fillId="10" borderId="14" xfId="5" applyNumberFormat="1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20" fillId="2" borderId="8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21" fillId="10" borderId="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49" fontId="14" fillId="1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20" fillId="2" borderId="9" xfId="0" applyFont="1" applyFill="1" applyBorder="1" applyAlignment="1">
      <alignment horizontal="left" vertical="center" wrapText="1"/>
    </xf>
    <xf numFmtId="49" fontId="0" fillId="0" borderId="0" xfId="0" applyNumberFormat="1" applyFont="1" applyAlignment="1">
      <alignment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49" fontId="15" fillId="2" borderId="0" xfId="0" applyNumberFormat="1" applyFont="1" applyFill="1" applyAlignment="1" applyProtection="1">
      <alignment horizontal="center" vertical="center" wrapText="1"/>
      <protection hidden="1"/>
    </xf>
    <xf numFmtId="49" fontId="22" fillId="2" borderId="5" xfId="0" applyNumberFormat="1" applyFont="1" applyFill="1" applyBorder="1" applyAlignment="1" applyProtection="1">
      <alignment horizontal="center" vertical="center" wrapText="1"/>
      <protection hidden="1"/>
    </xf>
    <xf numFmtId="49" fontId="23" fillId="2" borderId="5" xfId="0" applyNumberFormat="1" applyFont="1" applyFill="1" applyBorder="1" applyAlignment="1" applyProtection="1">
      <alignment horizontal="center" vertical="center" wrapText="1"/>
      <protection hidden="1"/>
    </xf>
    <xf numFmtId="49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0" fillId="10" borderId="1" xfId="0" applyNumberFormat="1" applyFill="1" applyBorder="1" applyAlignment="1" applyProtection="1">
      <alignment horizontal="center" vertical="center" wrapText="1"/>
      <protection hidden="1"/>
    </xf>
    <xf numFmtId="0" fontId="0" fillId="10" borderId="1" xfId="0" applyNumberFormat="1" applyFont="1" applyFill="1" applyBorder="1" applyAlignment="1" applyProtection="1">
      <alignment horizontal="center" vertical="center" wrapText="1"/>
      <protection hidden="1"/>
    </xf>
    <xf numFmtId="49" fontId="8" fillId="10" borderId="1" xfId="0" applyNumberFormat="1" applyFont="1" applyFill="1" applyBorder="1" applyAlignment="1" applyProtection="1">
      <alignment horizontal="center" vertical="center" wrapText="1"/>
      <protection hidden="1"/>
    </xf>
    <xf numFmtId="49" fontId="8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ill="1" applyBorder="1" applyAlignment="1" applyProtection="1">
      <alignment horizontal="center" vertical="center" wrapText="1"/>
      <protection hidden="1"/>
    </xf>
    <xf numFmtId="0" fontId="0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8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49" fontId="0" fillId="0" borderId="1" xfId="22" applyNumberFormat="1" applyFont="1" applyBorder="1" applyAlignment="1">
      <alignment horizontal="center" vertical="center" wrapText="1"/>
    </xf>
    <xf numFmtId="0" fontId="0" fillId="0" borderId="0" xfId="22" applyFont="1" applyBorder="1" applyAlignment="1">
      <alignment horizontal="center" vertical="center" wrapText="1"/>
    </xf>
    <xf numFmtId="49" fontId="0" fillId="0" borderId="1" xfId="22" applyNumberFormat="1" applyBorder="1" applyAlignment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0" fillId="0" borderId="0" xfId="0" applyNumberFormat="1" applyFill="1" applyBorder="1" applyAlignment="1">
      <alignment horizontal="center" vertical="center" wrapText="1"/>
    </xf>
    <xf numFmtId="49" fontId="0" fillId="0" borderId="0" xfId="22" applyNumberFormat="1" applyAlignment="1">
      <alignment horizontal="center" vertical="center" wrapText="1"/>
    </xf>
    <xf numFmtId="49" fontId="24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49" fontId="25" fillId="0" borderId="0" xfId="0" applyNumberFormat="1" applyFont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26" fillId="2" borderId="5" xfId="0" applyNumberFormat="1" applyFont="1" applyFill="1" applyBorder="1" applyAlignment="1" applyProtection="1">
      <alignment horizontal="center" vertical="center" wrapText="1"/>
      <protection hidden="1"/>
    </xf>
    <xf numFmtId="49" fontId="27" fillId="2" borderId="5" xfId="0" applyNumberFormat="1" applyFont="1" applyFill="1" applyBorder="1" applyAlignment="1" applyProtection="1">
      <alignment horizontal="center" vertical="center" wrapText="1"/>
      <protection hidden="1"/>
    </xf>
    <xf numFmtId="49" fontId="8" fillId="10" borderId="1" xfId="54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NumberFormat="1" applyFont="1" applyBorder="1" applyAlignment="1">
      <alignment horizontal="center" vertical="center" wrapText="1"/>
    </xf>
    <xf numFmtId="49" fontId="8" fillId="0" borderId="3" xfId="54" applyNumberFormat="1" applyFont="1" applyFill="1" applyBorder="1" applyAlignment="1" applyProtection="1">
      <alignment horizontal="center" vertical="center" wrapText="1"/>
    </xf>
    <xf numFmtId="49" fontId="28" fillId="0" borderId="1" xfId="54" applyNumberFormat="1" applyFont="1" applyFill="1" applyBorder="1" applyAlignment="1" applyProtection="1">
      <alignment horizontal="center" vertical="center" wrapText="1"/>
      <protection hidden="1"/>
    </xf>
    <xf numFmtId="0" fontId="29" fillId="0" borderId="0" xfId="0" applyFont="1" applyFill="1" applyBorder="1" applyAlignment="1">
      <alignment horizontal="justify" vertical="center"/>
    </xf>
    <xf numFmtId="49" fontId="0" fillId="0" borderId="3" xfId="54" applyNumberFormat="1" applyFont="1" applyFill="1" applyBorder="1" applyAlignment="1" applyProtection="1">
      <alignment horizontal="center" vertical="center" wrapText="1"/>
    </xf>
    <xf numFmtId="49" fontId="8" fillId="0" borderId="1" xfId="54" applyNumberFormat="1" applyFont="1" applyFill="1" applyBorder="1" applyAlignment="1" applyProtection="1">
      <alignment horizontal="center" vertical="center" wrapText="1"/>
      <protection hidden="1"/>
    </xf>
    <xf numFmtId="49" fontId="8" fillId="0" borderId="1" xfId="54" applyNumberFormat="1" applyFont="1" applyBorder="1" applyAlignment="1" applyProtection="1">
      <alignment horizontal="center" vertical="center" wrapText="1"/>
    </xf>
    <xf numFmtId="49" fontId="8" fillId="0" borderId="1" xfId="5" applyNumberFormat="1" applyFont="1" applyBorder="1" applyAlignment="1" applyProtection="1">
      <alignment horizontal="center" vertical="center" wrapText="1"/>
    </xf>
    <xf numFmtId="49" fontId="8" fillId="0" borderId="3" xfId="54" applyNumberFormat="1" applyFont="1" applyBorder="1" applyAlignment="1" applyProtection="1">
      <alignment horizontal="center" vertical="center" wrapText="1"/>
    </xf>
    <xf numFmtId="49" fontId="8" fillId="0" borderId="3" xfId="5" applyNumberFormat="1" applyFont="1" applyBorder="1" applyAlignment="1" applyProtection="1">
      <alignment horizontal="center" vertical="center" wrapText="1"/>
    </xf>
    <xf numFmtId="49" fontId="30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49" fontId="8" fillId="0" borderId="15" xfId="54" applyNumberFormat="1" applyFont="1" applyBorder="1" applyAlignment="1" applyProtection="1">
      <alignment horizontal="center" vertical="center" wrapText="1"/>
    </xf>
    <xf numFmtId="49" fontId="8" fillId="0" borderId="16" xfId="5" applyNumberFormat="1" applyFont="1" applyBorder="1" applyAlignment="1" applyProtection="1">
      <alignment horizontal="center" vertical="center" wrapText="1"/>
    </xf>
    <xf numFmtId="0" fontId="0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24" fillId="10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论文评奖" xfId="5"/>
    <cellStyle name="千位分隔[0]" xfId="6" builtinId="6"/>
    <cellStyle name="超链接 6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常规 8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超链接 4" xfId="40"/>
    <cellStyle name="40% - 强调文字颜色 1" xfId="41" builtinId="31"/>
    <cellStyle name="20% - 强调文字颜色 2" xfId="42" builtinId="34"/>
    <cellStyle name="超链接 5" xfId="43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超链接 7" xfId="48"/>
    <cellStyle name="40% - 强调文字颜色 4" xfId="49" builtinId="43"/>
    <cellStyle name="强调文字颜色 5" xfId="50" builtinId="45"/>
    <cellStyle name="超链接 8" xfId="51"/>
    <cellStyle name="40% - 强调文字颜色 5" xfId="52" builtinId="47"/>
    <cellStyle name="60% - 强调文字颜色 5" xfId="53" builtinId="48"/>
    <cellStyle name="常规_论文_4" xfId="54"/>
    <cellStyle name="强调文字颜色 6" xfId="55" builtinId="49"/>
    <cellStyle name="40% - 强调文字颜色 6" xfId="56" builtinId="51"/>
    <cellStyle name="60% - 强调文字颜色 6" xfId="57" builtinId="52"/>
    <cellStyle name="常规 2" xfId="58"/>
    <cellStyle name="常规 3" xfId="59"/>
    <cellStyle name="常规 4" xfId="60"/>
    <cellStyle name="常规 5" xfId="61"/>
    <cellStyle name="常规 7" xfId="62"/>
    <cellStyle name="超链接 2" xfId="63"/>
    <cellStyle name="超链接 3" xfId="64"/>
  </cellStyles>
  <dxfs count="2">
    <dxf>
      <font>
        <b val="1"/>
        <i val="0"/>
        <color auto="1"/>
      </font>
      <fill>
        <patternFill patternType="solid">
          <bgColor indexed="13"/>
        </patternFill>
      </fill>
    </dxf>
    <dxf>
      <font>
        <b val="0"/>
        <i val="0"/>
        <color indexed="9"/>
      </font>
    </dxf>
  </dxfs>
  <tableStyles count="0" defaultTableStyle="TableStyleMedium9"/>
  <colors>
    <mruColors>
      <color rgb="00FF99CC"/>
      <color rgb="00FFCC99"/>
      <color rgb="0099CC00"/>
      <color rgb="00FFFF99"/>
      <color rgb="00CC99FF"/>
      <color rgb="00C0C0C0"/>
      <color rgb="00FF0000"/>
      <color rgb="00FFFF00"/>
      <color rgb="0000CCFF"/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4"/>
  </sheetPr>
  <dimension ref="A1:J45"/>
  <sheetViews>
    <sheetView zoomScale="85" zoomScaleNormal="85" topLeftCell="A4" workbookViewId="0">
      <selection activeCell="B5" sqref="B5:H7"/>
    </sheetView>
  </sheetViews>
  <sheetFormatPr defaultColWidth="9" defaultRowHeight="14.25"/>
  <cols>
    <col min="1" max="1" width="4.875" style="138" customWidth="1"/>
    <col min="2" max="2" width="8.125" style="138" customWidth="1"/>
    <col min="3" max="3" width="24" style="138" customWidth="1"/>
    <col min="4" max="4" width="12.625" style="138" customWidth="1"/>
    <col min="5" max="5" width="34" style="138" customWidth="1"/>
    <col min="6" max="6" width="18.625" style="138" customWidth="1"/>
    <col min="7" max="7" width="20.125" style="138" customWidth="1"/>
    <col min="8" max="8" width="28" style="138" customWidth="1"/>
    <col min="9" max="9" width="11.25" style="138" customWidth="1"/>
    <col min="10" max="10" width="13.375" style="138" customWidth="1"/>
    <col min="11" max="16384" width="9" style="138"/>
  </cols>
  <sheetData>
    <row r="1" ht="45" customHeight="1" spans="1:10">
      <c r="A1" s="140" t="s">
        <v>0</v>
      </c>
      <c r="B1" s="140"/>
      <c r="C1" s="140"/>
      <c r="D1" s="140"/>
      <c r="E1" s="140"/>
      <c r="F1" s="140"/>
      <c r="G1" s="140"/>
      <c r="H1" s="140"/>
      <c r="I1" s="140"/>
      <c r="J1" s="140"/>
    </row>
    <row r="2" ht="58.5" customHeight="1" spans="1:10">
      <c r="A2" s="165" t="s">
        <v>1</v>
      </c>
      <c r="B2" s="166"/>
      <c r="C2" s="166"/>
      <c r="D2" s="166"/>
      <c r="E2" s="166"/>
      <c r="F2" s="166"/>
      <c r="G2" s="166"/>
      <c r="H2" s="166"/>
      <c r="I2" s="166"/>
      <c r="J2" s="166"/>
    </row>
    <row r="3" ht="34.5" customHeight="1" spans="1:10">
      <c r="A3" s="44" t="s">
        <v>2</v>
      </c>
      <c r="B3" s="44" t="s">
        <v>3</v>
      </c>
      <c r="C3" s="44" t="s">
        <v>4</v>
      </c>
      <c r="D3" s="44" t="s">
        <v>5</v>
      </c>
      <c r="E3" s="44" t="s">
        <v>6</v>
      </c>
      <c r="F3" s="44" t="s">
        <v>7</v>
      </c>
      <c r="G3" s="44" t="s">
        <v>8</v>
      </c>
      <c r="H3" s="44" t="s">
        <v>9</v>
      </c>
      <c r="I3" s="185" t="s">
        <v>10</v>
      </c>
      <c r="J3" s="185" t="s">
        <v>11</v>
      </c>
    </row>
    <row r="4" s="160" customFormat="1" ht="30" customHeight="1" spans="1:10">
      <c r="A4" s="167" t="s">
        <v>12</v>
      </c>
      <c r="B4" s="167" t="s">
        <v>13</v>
      </c>
      <c r="C4" s="167" t="s">
        <v>14</v>
      </c>
      <c r="D4" s="167" t="s">
        <v>15</v>
      </c>
      <c r="E4" s="167"/>
      <c r="F4" s="167" t="s">
        <v>16</v>
      </c>
      <c r="G4" s="167" t="s">
        <v>17</v>
      </c>
      <c r="H4" s="167" t="s">
        <v>18</v>
      </c>
      <c r="I4" s="186"/>
      <c r="J4" s="186"/>
    </row>
    <row r="5" s="161" customFormat="1" ht="30" customHeight="1" spans="1:10">
      <c r="A5" s="168">
        <v>1</v>
      </c>
      <c r="B5" s="169" t="s">
        <v>19</v>
      </c>
      <c r="C5" s="169" t="s">
        <v>20</v>
      </c>
      <c r="D5" s="169" t="s">
        <v>15</v>
      </c>
      <c r="E5" s="169" t="s">
        <v>21</v>
      </c>
      <c r="F5" s="170" t="s">
        <v>22</v>
      </c>
      <c r="G5" s="171" t="s">
        <v>23</v>
      </c>
      <c r="H5" s="172" t="s">
        <v>24</v>
      </c>
      <c r="I5" s="62"/>
      <c r="J5" s="62"/>
    </row>
    <row r="6" s="161" customFormat="1" ht="30" customHeight="1" spans="1:10">
      <c r="A6" s="168">
        <v>2</v>
      </c>
      <c r="B6" s="173" t="s">
        <v>25</v>
      </c>
      <c r="C6" s="173" t="s">
        <v>20</v>
      </c>
      <c r="D6" s="173" t="s">
        <v>15</v>
      </c>
      <c r="E6" s="173" t="s">
        <v>26</v>
      </c>
      <c r="F6" s="173" t="s">
        <v>27</v>
      </c>
      <c r="G6" s="173" t="s">
        <v>28</v>
      </c>
      <c r="H6" s="173" t="s">
        <v>29</v>
      </c>
      <c r="I6" s="114"/>
      <c r="J6" s="114"/>
    </row>
    <row r="7" s="162" customFormat="1" ht="30" customHeight="1" spans="1:10">
      <c r="A7" s="168">
        <v>3</v>
      </c>
      <c r="B7" s="173"/>
      <c r="C7" s="173"/>
      <c r="D7" s="173"/>
      <c r="E7" s="173"/>
      <c r="F7" s="173"/>
      <c r="G7" s="173"/>
      <c r="H7" s="173"/>
      <c r="I7" s="114"/>
      <c r="J7" s="114"/>
    </row>
    <row r="8" s="162" customFormat="1" ht="30" customHeight="1" spans="1:10">
      <c r="A8" s="168">
        <v>4</v>
      </c>
      <c r="B8" s="174"/>
      <c r="C8" s="174"/>
      <c r="D8" s="174"/>
      <c r="E8" s="174"/>
      <c r="F8" s="175"/>
      <c r="G8" s="174"/>
      <c r="H8" s="174"/>
      <c r="I8" s="114"/>
      <c r="J8" s="187"/>
    </row>
    <row r="9" s="161" customFormat="1" ht="30" customHeight="1" spans="1:10">
      <c r="A9" s="168">
        <v>5</v>
      </c>
      <c r="B9" s="174"/>
      <c r="C9" s="174"/>
      <c r="D9" s="174"/>
      <c r="E9" s="174"/>
      <c r="F9" s="175"/>
      <c r="G9" s="174"/>
      <c r="H9" s="174"/>
      <c r="I9" s="114"/>
      <c r="J9" s="114"/>
    </row>
    <row r="10" s="161" customFormat="1" ht="30" customHeight="1" spans="1:10">
      <c r="A10" s="168">
        <v>6</v>
      </c>
      <c r="B10" s="176"/>
      <c r="C10" s="176"/>
      <c r="D10" s="176"/>
      <c r="E10" s="176"/>
      <c r="F10" s="177"/>
      <c r="G10" s="176"/>
      <c r="H10" s="176"/>
      <c r="I10" s="114"/>
      <c r="J10" s="114"/>
    </row>
    <row r="11" s="161" customFormat="1" ht="30" customHeight="1" spans="1:10">
      <c r="A11" s="168">
        <v>7</v>
      </c>
      <c r="B11" s="174"/>
      <c r="C11" s="174"/>
      <c r="D11" s="174"/>
      <c r="E11" s="114"/>
      <c r="F11" s="175"/>
      <c r="G11" s="174"/>
      <c r="H11" s="178"/>
      <c r="I11" s="114"/>
      <c r="J11" s="114"/>
    </row>
    <row r="12" s="163" customFormat="1" ht="30" customHeight="1" spans="1:10">
      <c r="A12" s="168">
        <v>8</v>
      </c>
      <c r="B12" s="114"/>
      <c r="C12" s="114"/>
      <c r="D12" s="114"/>
      <c r="E12" s="114"/>
      <c r="F12" s="114"/>
      <c r="G12" s="114"/>
      <c r="H12" s="179"/>
      <c r="I12" s="188"/>
      <c r="J12" s="188"/>
    </row>
    <row r="13" s="163" customFormat="1" ht="30" customHeight="1" spans="1:10">
      <c r="A13" s="168">
        <v>9</v>
      </c>
      <c r="B13" s="114"/>
      <c r="C13" s="114"/>
      <c r="D13" s="114"/>
      <c r="E13" s="114"/>
      <c r="F13" s="114"/>
      <c r="G13" s="114"/>
      <c r="H13" s="114"/>
      <c r="I13" s="188"/>
      <c r="J13" s="188"/>
    </row>
    <row r="14" s="164" customFormat="1" ht="30" customHeight="1" spans="1:10">
      <c r="A14" s="168">
        <v>10</v>
      </c>
      <c r="B14" s="174"/>
      <c r="C14" s="174"/>
      <c r="D14" s="174"/>
      <c r="E14" s="174"/>
      <c r="F14" s="175"/>
      <c r="G14" s="174"/>
      <c r="H14" s="174"/>
      <c r="I14" s="108"/>
      <c r="J14" s="108"/>
    </row>
    <row r="15" s="164" customFormat="1" ht="30" customHeight="1" spans="1:10">
      <c r="A15" s="168">
        <v>11</v>
      </c>
      <c r="B15" s="174"/>
      <c r="C15" s="174"/>
      <c r="D15" s="174"/>
      <c r="E15" s="174"/>
      <c r="F15" s="175"/>
      <c r="G15" s="174"/>
      <c r="H15" s="174"/>
      <c r="I15" s="108"/>
      <c r="J15" s="108"/>
    </row>
    <row r="16" s="164" customFormat="1" ht="30" customHeight="1" spans="1:10">
      <c r="A16" s="168">
        <v>12</v>
      </c>
      <c r="B16" s="176"/>
      <c r="C16" s="176"/>
      <c r="D16" s="176"/>
      <c r="E16" s="176"/>
      <c r="F16" s="177"/>
      <c r="G16" s="176"/>
      <c r="H16" s="176"/>
      <c r="I16" s="108"/>
      <c r="J16" s="108"/>
    </row>
    <row r="17" s="164" customFormat="1" ht="30" customHeight="1" spans="1:10">
      <c r="A17" s="168">
        <v>13</v>
      </c>
      <c r="B17" s="174"/>
      <c r="C17" s="174"/>
      <c r="D17" s="174"/>
      <c r="E17" s="174"/>
      <c r="F17" s="175"/>
      <c r="G17" s="174"/>
      <c r="H17" s="174"/>
      <c r="I17" s="108"/>
      <c r="J17" s="108"/>
    </row>
    <row r="18" s="164" customFormat="1" ht="30" customHeight="1" spans="1:10">
      <c r="A18" s="168">
        <v>14</v>
      </c>
      <c r="B18" s="174"/>
      <c r="C18" s="174"/>
      <c r="D18" s="174"/>
      <c r="E18" s="174"/>
      <c r="F18" s="175"/>
      <c r="G18" s="174"/>
      <c r="H18" s="174"/>
      <c r="I18" s="108"/>
      <c r="J18" s="108"/>
    </row>
    <row r="19" s="164" customFormat="1" ht="30" customHeight="1" spans="1:10">
      <c r="A19" s="168">
        <v>15</v>
      </c>
      <c r="B19" s="174"/>
      <c r="C19" s="174"/>
      <c r="D19" s="174"/>
      <c r="E19" s="174"/>
      <c r="F19" s="175"/>
      <c r="G19" s="174"/>
      <c r="H19" s="174"/>
      <c r="I19" s="114"/>
      <c r="J19" s="108"/>
    </row>
    <row r="20" s="164" customFormat="1" ht="30" customHeight="1" spans="1:10">
      <c r="A20" s="168">
        <v>16</v>
      </c>
      <c r="B20" s="174"/>
      <c r="C20" s="174"/>
      <c r="D20" s="174"/>
      <c r="E20" s="114"/>
      <c r="F20" s="175"/>
      <c r="G20" s="174"/>
      <c r="H20" s="178"/>
      <c r="I20" s="114"/>
      <c r="J20" s="108"/>
    </row>
    <row r="21" s="164" customFormat="1" ht="30" customHeight="1" spans="1:10">
      <c r="A21" s="168">
        <v>17</v>
      </c>
      <c r="B21" s="174"/>
      <c r="C21" s="174"/>
      <c r="D21" s="174"/>
      <c r="E21" s="174"/>
      <c r="F21" s="175"/>
      <c r="G21" s="174"/>
      <c r="H21" s="174"/>
      <c r="I21" s="188"/>
      <c r="J21" s="108"/>
    </row>
    <row r="22" s="164" customFormat="1" ht="30" customHeight="1" spans="1:10">
      <c r="A22" s="168">
        <v>18</v>
      </c>
      <c r="B22" s="174"/>
      <c r="C22" s="174"/>
      <c r="D22" s="174"/>
      <c r="E22" s="174"/>
      <c r="F22" s="174"/>
      <c r="G22" s="174"/>
      <c r="H22" s="174"/>
      <c r="I22" s="114"/>
      <c r="J22" s="108"/>
    </row>
    <row r="23" s="164" customFormat="1" ht="30" customHeight="1" spans="1:10">
      <c r="A23" s="168">
        <v>19</v>
      </c>
      <c r="B23" s="174"/>
      <c r="C23" s="174"/>
      <c r="D23" s="176"/>
      <c r="E23" s="174"/>
      <c r="F23" s="174"/>
      <c r="G23" s="174"/>
      <c r="H23" s="174"/>
      <c r="I23" s="114"/>
      <c r="J23" s="108"/>
    </row>
    <row r="24" s="164" customFormat="1" ht="30" customHeight="1" spans="1:10">
      <c r="A24" s="168">
        <v>20</v>
      </c>
      <c r="B24" s="174"/>
      <c r="C24" s="174"/>
      <c r="D24" s="176"/>
      <c r="E24" s="114"/>
      <c r="F24" s="174"/>
      <c r="G24" s="174"/>
      <c r="H24" s="174"/>
      <c r="I24" s="114"/>
      <c r="J24" s="108"/>
    </row>
    <row r="25" s="164" customFormat="1" ht="30" customHeight="1" spans="1:10">
      <c r="A25" s="168">
        <v>21</v>
      </c>
      <c r="B25" s="174"/>
      <c r="C25" s="174"/>
      <c r="D25" s="174"/>
      <c r="E25" s="174"/>
      <c r="F25" s="175"/>
      <c r="G25" s="174"/>
      <c r="H25" s="174"/>
      <c r="I25" s="188"/>
      <c r="J25" s="108"/>
    </row>
    <row r="26" s="164" customFormat="1" ht="30" customHeight="1" spans="1:10">
      <c r="A26" s="168">
        <v>22</v>
      </c>
      <c r="B26" s="174"/>
      <c r="C26" s="174"/>
      <c r="D26" s="174"/>
      <c r="E26" s="180"/>
      <c r="F26" s="175"/>
      <c r="G26" s="174"/>
      <c r="H26" s="174"/>
      <c r="I26" s="188"/>
      <c r="J26" s="108"/>
    </row>
    <row r="27" s="164" customFormat="1" ht="30" customHeight="1" spans="1:10">
      <c r="A27" s="168">
        <v>23</v>
      </c>
      <c r="B27" s="174"/>
      <c r="C27" s="174"/>
      <c r="D27" s="174"/>
      <c r="E27" s="174"/>
      <c r="F27" s="175"/>
      <c r="G27" s="174"/>
      <c r="H27" s="174"/>
      <c r="I27" s="108"/>
      <c r="J27" s="108"/>
    </row>
    <row r="28" s="164" customFormat="1" ht="30" customHeight="1" spans="1:10">
      <c r="A28" s="168">
        <v>24</v>
      </c>
      <c r="B28" s="174"/>
      <c r="C28" s="174"/>
      <c r="D28" s="174"/>
      <c r="E28" s="174"/>
      <c r="F28" s="175"/>
      <c r="G28" s="174"/>
      <c r="H28" s="174"/>
      <c r="I28" s="108"/>
      <c r="J28" s="108"/>
    </row>
    <row r="29" s="164" customFormat="1" ht="30" customHeight="1" spans="1:10">
      <c r="A29" s="168">
        <v>25</v>
      </c>
      <c r="B29" s="174"/>
      <c r="C29" s="174"/>
      <c r="D29" s="176"/>
      <c r="E29" s="176"/>
      <c r="F29" s="177"/>
      <c r="G29" s="176"/>
      <c r="H29" s="176"/>
      <c r="I29" s="108"/>
      <c r="J29" s="108"/>
    </row>
    <row r="30" s="164" customFormat="1" ht="30" customHeight="1" spans="1:10">
      <c r="A30" s="168">
        <v>26</v>
      </c>
      <c r="B30" s="174"/>
      <c r="C30" s="174"/>
      <c r="D30" s="174"/>
      <c r="E30" s="174"/>
      <c r="F30" s="175"/>
      <c r="G30" s="174"/>
      <c r="H30" s="174"/>
      <c r="I30" s="108"/>
      <c r="J30" s="108"/>
    </row>
    <row r="31" s="164" customFormat="1" ht="30" customHeight="1" spans="1:10">
      <c r="A31" s="168">
        <v>27</v>
      </c>
      <c r="B31" s="174"/>
      <c r="C31" s="174"/>
      <c r="D31" s="174"/>
      <c r="E31" s="174"/>
      <c r="F31" s="175"/>
      <c r="G31" s="174"/>
      <c r="H31" s="174"/>
      <c r="I31" s="108"/>
      <c r="J31" s="108"/>
    </row>
    <row r="32" s="164" customFormat="1" ht="30" customHeight="1" spans="1:10">
      <c r="A32" s="168">
        <v>28</v>
      </c>
      <c r="B32" s="173"/>
      <c r="C32" s="173"/>
      <c r="D32" s="173"/>
      <c r="E32" s="173"/>
      <c r="F32" s="173"/>
      <c r="G32" s="173"/>
      <c r="H32" s="173"/>
      <c r="I32" s="108"/>
      <c r="J32" s="108"/>
    </row>
    <row r="33" s="164" customFormat="1" ht="30" customHeight="1" spans="1:10">
      <c r="A33" s="168">
        <v>29</v>
      </c>
      <c r="B33" s="174"/>
      <c r="C33" s="174"/>
      <c r="D33" s="174"/>
      <c r="E33" s="176"/>
      <c r="F33" s="181"/>
      <c r="G33" s="174"/>
      <c r="H33" s="174"/>
      <c r="I33" s="108"/>
      <c r="J33" s="108"/>
    </row>
    <row r="34" s="164" customFormat="1" ht="30" customHeight="1" spans="1:10">
      <c r="A34" s="168">
        <v>30</v>
      </c>
      <c r="B34" s="176"/>
      <c r="C34" s="176"/>
      <c r="D34" s="182"/>
      <c r="E34" s="174"/>
      <c r="F34" s="183"/>
      <c r="G34" s="176"/>
      <c r="H34" s="176"/>
      <c r="I34" s="108"/>
      <c r="J34" s="108"/>
    </row>
    <row r="35" s="164" customFormat="1" ht="30" customHeight="1" spans="1:10">
      <c r="A35" s="168">
        <v>31</v>
      </c>
      <c r="B35" s="174"/>
      <c r="C35" s="174"/>
      <c r="D35" s="174"/>
      <c r="E35" s="184"/>
      <c r="F35" s="175"/>
      <c r="G35" s="174"/>
      <c r="H35" s="178"/>
      <c r="I35" s="108"/>
      <c r="J35" s="108"/>
    </row>
    <row r="36" s="164" customFormat="1" ht="30" customHeight="1" spans="1:10">
      <c r="A36" s="168">
        <v>32</v>
      </c>
      <c r="B36" s="174"/>
      <c r="C36" s="174"/>
      <c r="D36" s="174"/>
      <c r="E36" s="174"/>
      <c r="F36" s="175"/>
      <c r="G36" s="174"/>
      <c r="H36" s="174"/>
      <c r="I36" s="114"/>
      <c r="J36" s="114"/>
    </row>
    <row r="37" s="164" customFormat="1" ht="30" customHeight="1" spans="1:10">
      <c r="A37" s="168">
        <v>33</v>
      </c>
      <c r="B37" s="174"/>
      <c r="C37" s="174"/>
      <c r="D37" s="174"/>
      <c r="E37" s="174"/>
      <c r="F37" s="175"/>
      <c r="G37" s="174"/>
      <c r="H37" s="174"/>
      <c r="I37" s="108"/>
      <c r="J37" s="108"/>
    </row>
    <row r="38" s="164" customFormat="1" ht="30" customHeight="1" spans="1:10">
      <c r="A38" s="168">
        <v>34</v>
      </c>
      <c r="B38" s="176"/>
      <c r="C38" s="176"/>
      <c r="D38" s="176"/>
      <c r="E38" s="176"/>
      <c r="F38" s="177"/>
      <c r="G38" s="176"/>
      <c r="H38" s="176"/>
      <c r="I38" s="108"/>
      <c r="J38" s="108"/>
    </row>
    <row r="39" s="164" customFormat="1" ht="30" customHeight="1" spans="1:10">
      <c r="A39" s="168">
        <v>35</v>
      </c>
      <c r="B39" s="174"/>
      <c r="C39" s="174"/>
      <c r="D39" s="174"/>
      <c r="E39" s="114"/>
      <c r="F39" s="175"/>
      <c r="G39" s="174"/>
      <c r="H39" s="178"/>
      <c r="I39" s="108"/>
      <c r="J39" s="108"/>
    </row>
    <row r="40" s="164" customFormat="1" ht="30" customHeight="1" spans="1:10">
      <c r="A40" s="168">
        <v>36</v>
      </c>
      <c r="B40" s="174"/>
      <c r="C40" s="174"/>
      <c r="D40" s="174"/>
      <c r="E40" s="114"/>
      <c r="F40" s="114"/>
      <c r="G40" s="114"/>
      <c r="H40" s="114"/>
      <c r="I40" s="108"/>
      <c r="J40" s="108"/>
    </row>
    <row r="41" s="164" customFormat="1" ht="30" customHeight="1" spans="1:10">
      <c r="A41" s="168">
        <v>37</v>
      </c>
      <c r="B41" s="174"/>
      <c r="C41" s="174"/>
      <c r="D41" s="174"/>
      <c r="E41" s="174"/>
      <c r="F41" s="175"/>
      <c r="G41" s="174"/>
      <c r="H41" s="174"/>
      <c r="I41" s="108"/>
      <c r="J41" s="108"/>
    </row>
    <row r="42" s="164" customFormat="1" ht="30" customHeight="1" spans="1:10">
      <c r="A42" s="168">
        <v>38</v>
      </c>
      <c r="B42" s="176"/>
      <c r="C42" s="176"/>
      <c r="D42" s="176"/>
      <c r="E42" s="176"/>
      <c r="F42" s="177"/>
      <c r="G42" s="176"/>
      <c r="H42" s="176"/>
      <c r="I42" s="108"/>
      <c r="J42" s="108"/>
    </row>
    <row r="43" s="164" customFormat="1" ht="30" customHeight="1" spans="1:10">
      <c r="A43" s="168">
        <v>39</v>
      </c>
      <c r="B43" s="174"/>
      <c r="C43" s="174"/>
      <c r="D43" s="174"/>
      <c r="E43" s="114"/>
      <c r="F43" s="175"/>
      <c r="G43" s="174"/>
      <c r="H43" s="178"/>
      <c r="I43" s="108"/>
      <c r="J43" s="108"/>
    </row>
    <row r="44" s="164" customFormat="1" ht="30" customHeight="1" spans="1:10">
      <c r="A44" s="168">
        <v>40</v>
      </c>
      <c r="B44" s="114"/>
      <c r="C44" s="114"/>
      <c r="D44" s="114"/>
      <c r="E44" s="114"/>
      <c r="F44" s="114"/>
      <c r="G44" s="114"/>
      <c r="H44" s="179"/>
      <c r="I44" s="108"/>
      <c r="J44" s="108"/>
    </row>
    <row r="45" s="164" customFormat="1" ht="30" customHeight="1" spans="1:10">
      <c r="A45" s="168">
        <v>41</v>
      </c>
      <c r="B45" s="174"/>
      <c r="C45" s="174"/>
      <c r="D45" s="174"/>
      <c r="E45" s="174"/>
      <c r="F45" s="175"/>
      <c r="G45" s="174"/>
      <c r="H45" s="174"/>
      <c r="I45" s="114"/>
      <c r="J45" s="108"/>
    </row>
  </sheetData>
  <mergeCells count="2">
    <mergeCell ref="A1:J1"/>
    <mergeCell ref="A2:J2"/>
  </mergeCells>
  <dataValidations count="4">
    <dataValidation allowBlank="1" showInputMessage="1" showErrorMessage="1" sqref="C3"/>
    <dataValidation type="list" allowBlank="1" showInputMessage="1" showErrorMessage="1" sqref="C4 C5 C6 C7 C1:C2 C8:C65536">
      <formula1>INDIRECT("字典!$a$2:$a$30")</formula1>
    </dataValidation>
    <dataValidation type="list" allowBlank="1" showInputMessage="1" showErrorMessage="1" sqref="E22:E23 F22:H24">
      <formula1>INDIRECT("字典!$a$2:$a$29")</formula1>
    </dataValidation>
    <dataValidation type="list" allowBlank="1" showInputMessage="1" showErrorMessage="1" sqref="D5 D6 D7 D3:D4 D8:D64988">
      <formula1>"第一作者,第二作者,第三作者,第四作者,第五作者,第五作者以后"</formula1>
    </dataValidation>
  </dataValidations>
  <pageMargins left="0.590277777777778" right="0.590277777777778" top="0.984027777777778" bottom="0.984027777777778" header="0.510416666666667" footer="0.510416666666667"/>
  <pageSetup paperSize="9" orientation="landscape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40"/>
  </sheetPr>
  <dimension ref="A1:K6"/>
  <sheetViews>
    <sheetView zoomScale="70" zoomScaleNormal="70" workbookViewId="0">
      <selection activeCell="C4" sqref="C4"/>
    </sheetView>
  </sheetViews>
  <sheetFormatPr defaultColWidth="9" defaultRowHeight="14.25" outlineLevelRow="5"/>
  <cols>
    <col min="1" max="1" width="9" style="71"/>
    <col min="2" max="2" width="15.25" style="71" customWidth="1"/>
    <col min="3" max="3" width="17.5" style="71" customWidth="1"/>
    <col min="4" max="4" width="18.5" style="71" customWidth="1"/>
    <col min="5" max="5" width="31.125" style="71" customWidth="1"/>
    <col min="6" max="6" width="14.125" style="71" customWidth="1"/>
    <col min="7" max="7" width="12" style="71" customWidth="1"/>
    <col min="8" max="8" width="10.875" style="71" customWidth="1"/>
    <col min="9" max="9" width="23" style="71" customWidth="1"/>
    <col min="10" max="10" width="14.125" style="71" customWidth="1"/>
    <col min="11" max="11" width="12.75" style="71" customWidth="1"/>
    <col min="12" max="12" width="14.75" style="71" customWidth="1"/>
    <col min="13" max="16384" width="9" style="71"/>
  </cols>
  <sheetData>
    <row r="1" ht="111.75" customHeight="1" spans="1:10">
      <c r="A1" s="72" t="s">
        <v>251</v>
      </c>
      <c r="B1" s="72"/>
      <c r="C1" s="72"/>
      <c r="D1" s="72"/>
      <c r="E1" s="72"/>
      <c r="F1" s="72"/>
      <c r="G1" s="72"/>
      <c r="H1" s="72"/>
      <c r="I1" s="72"/>
      <c r="J1" s="72"/>
    </row>
    <row r="2" ht="39.95" customHeight="1" spans="1:10">
      <c r="A2" s="8" t="s">
        <v>2</v>
      </c>
      <c r="B2" s="8" t="s">
        <v>3</v>
      </c>
      <c r="C2" s="8" t="s">
        <v>178</v>
      </c>
      <c r="D2" s="8" t="s">
        <v>252</v>
      </c>
      <c r="E2" s="8" t="s">
        <v>253</v>
      </c>
      <c r="F2" s="8" t="s">
        <v>254</v>
      </c>
      <c r="G2" s="8" t="s">
        <v>255</v>
      </c>
      <c r="H2" s="8" t="s">
        <v>204</v>
      </c>
      <c r="I2" s="8" t="s">
        <v>256</v>
      </c>
      <c r="J2" s="8" t="s">
        <v>257</v>
      </c>
    </row>
    <row r="3" ht="39.95" customHeight="1" spans="1:10">
      <c r="A3" s="49" t="s">
        <v>12</v>
      </c>
      <c r="B3" s="59" t="s">
        <v>258</v>
      </c>
      <c r="C3" s="59" t="s">
        <v>259</v>
      </c>
      <c r="D3" s="49" t="s">
        <v>260</v>
      </c>
      <c r="E3" s="49" t="s">
        <v>261</v>
      </c>
      <c r="F3" s="73">
        <v>2011.7</v>
      </c>
      <c r="G3" s="73">
        <v>2014.9</v>
      </c>
      <c r="H3" s="49" t="s">
        <v>262</v>
      </c>
      <c r="I3" s="49" t="s">
        <v>263</v>
      </c>
      <c r="J3" s="73">
        <v>1</v>
      </c>
    </row>
    <row r="4" ht="46.5" customHeight="1" spans="1:11">
      <c r="A4" s="74">
        <v>1</v>
      </c>
      <c r="B4" s="75"/>
      <c r="C4" s="76"/>
      <c r="D4" s="76"/>
      <c r="E4" s="76"/>
      <c r="F4" s="75"/>
      <c r="G4" s="75"/>
      <c r="H4" s="76"/>
      <c r="I4" s="76"/>
      <c r="J4" s="75"/>
      <c r="K4" s="77"/>
    </row>
    <row r="5" ht="46.5" customHeight="1" spans="1:11">
      <c r="A5" s="74">
        <v>2</v>
      </c>
      <c r="B5" s="76"/>
      <c r="C5" s="76"/>
      <c r="D5" s="76"/>
      <c r="E5" s="76"/>
      <c r="F5" s="75"/>
      <c r="G5" s="75"/>
      <c r="H5" s="76"/>
      <c r="I5" s="76"/>
      <c r="J5" s="75"/>
      <c r="K5" s="77"/>
    </row>
    <row r="6" ht="46.5" customHeight="1" spans="1:11">
      <c r="A6" s="74">
        <v>3</v>
      </c>
      <c r="B6" s="76"/>
      <c r="C6" s="76"/>
      <c r="D6" s="76"/>
      <c r="E6" s="75"/>
      <c r="F6" s="75"/>
      <c r="G6" s="75"/>
      <c r="H6" s="76"/>
      <c r="I6" s="76"/>
      <c r="J6" s="75"/>
      <c r="K6" s="77"/>
    </row>
  </sheetData>
  <mergeCells count="1">
    <mergeCell ref="A1:J1"/>
  </mergeCells>
  <dataValidations count="1">
    <dataValidation type="list" allowBlank="1" showInputMessage="1" showErrorMessage="1" sqref="C$1:C$1048576">
      <formula1>INDIRECT("字典!$a$2:$a$30")</formula1>
    </dataValidation>
  </dataValidations>
  <pageMargins left="0.75" right="0.75" top="1" bottom="1" header="0.5" footer="0.5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37"/>
  </sheetPr>
  <dimension ref="A1:AG6236"/>
  <sheetViews>
    <sheetView topLeftCell="C1" workbookViewId="0">
      <selection activeCell="L16" sqref="L16"/>
    </sheetView>
  </sheetViews>
  <sheetFormatPr defaultColWidth="9" defaultRowHeight="14.25"/>
  <cols>
    <col min="1" max="1" width="5.875" customWidth="1"/>
    <col min="2" max="2" width="10.75" customWidth="1"/>
    <col min="3" max="3" width="19.125" customWidth="1"/>
    <col min="4" max="4" width="11.125" customWidth="1"/>
    <col min="5" max="5" width="13.625" customWidth="1"/>
    <col min="6" max="6" width="13.125" customWidth="1"/>
    <col min="7" max="7" width="9.625" customWidth="1"/>
    <col min="8" max="8" width="17" customWidth="1"/>
    <col min="9" max="9" width="10.5" customWidth="1"/>
    <col min="10" max="10" width="15" customWidth="1"/>
    <col min="11" max="11" width="5.625" customWidth="1"/>
    <col min="12" max="12" width="14.75" customWidth="1"/>
    <col min="13" max="14" width="10.625" customWidth="1"/>
    <col min="15" max="15" width="18.875" customWidth="1"/>
    <col min="16" max="16" width="17.875" customWidth="1"/>
    <col min="17" max="17" width="8.125" customWidth="1"/>
    <col min="18" max="18" width="16.25" customWidth="1"/>
    <col min="19" max="19" width="7.875" customWidth="1"/>
    <col min="20" max="20" width="9.875" customWidth="1"/>
    <col min="21" max="16384" width="9" style="3"/>
  </cols>
  <sheetData>
    <row r="1" ht="60.75" customHeight="1" spans="1:33">
      <c r="A1" s="45" t="s">
        <v>264</v>
      </c>
      <c r="B1" s="46"/>
      <c r="C1" s="46"/>
      <c r="D1" s="46"/>
      <c r="E1" s="46"/>
      <c r="F1" s="46"/>
      <c r="G1" s="46"/>
      <c r="H1" s="46"/>
      <c r="I1" s="46"/>
      <c r="J1" s="46"/>
      <c r="K1" s="63"/>
      <c r="L1" s="64"/>
      <c r="M1" s="64"/>
      <c r="N1" s="64"/>
      <c r="O1" s="64"/>
      <c r="P1" s="64"/>
      <c r="Q1" s="64"/>
      <c r="R1" s="64"/>
      <c r="S1" s="64"/>
      <c r="T1" s="64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</row>
    <row r="2" ht="21" customHeight="1" spans="1:33">
      <c r="A2" s="47" t="s">
        <v>2</v>
      </c>
      <c r="B2" s="48" t="s">
        <v>265</v>
      </c>
      <c r="C2" s="8" t="s">
        <v>266</v>
      </c>
      <c r="D2" s="8" t="s">
        <v>267</v>
      </c>
      <c r="E2" s="8" t="s">
        <v>268</v>
      </c>
      <c r="F2" s="8"/>
      <c r="G2" s="8"/>
      <c r="H2" s="8"/>
      <c r="I2" s="8"/>
      <c r="J2" s="8"/>
      <c r="K2" s="65"/>
      <c r="L2" s="66"/>
      <c r="M2" s="66"/>
      <c r="N2" s="66"/>
      <c r="O2" s="66"/>
      <c r="P2" s="66"/>
      <c r="Q2" s="66"/>
      <c r="R2" s="66"/>
      <c r="S2" s="66"/>
      <c r="T2" s="66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</row>
    <row r="3" ht="127.5" customHeight="1" spans="1:33">
      <c r="A3" s="47"/>
      <c r="B3" s="48"/>
      <c r="C3" s="8"/>
      <c r="D3" s="8"/>
      <c r="E3" s="47" t="s">
        <v>269</v>
      </c>
      <c r="F3" s="8" t="s">
        <v>270</v>
      </c>
      <c r="G3" s="8" t="s">
        <v>271</v>
      </c>
      <c r="H3" s="8" t="s">
        <v>272</v>
      </c>
      <c r="I3" s="8" t="s">
        <v>273</v>
      </c>
      <c r="J3" s="8" t="s">
        <v>274</v>
      </c>
      <c r="K3" s="65"/>
      <c r="L3" s="66"/>
      <c r="M3" s="66"/>
      <c r="N3" s="66"/>
      <c r="O3" s="65"/>
      <c r="P3" s="66"/>
      <c r="Q3" s="66"/>
      <c r="R3" s="66"/>
      <c r="S3" s="66"/>
      <c r="T3" s="66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</row>
    <row r="4" ht="45" customHeight="1" spans="1:33">
      <c r="A4" s="59" t="s">
        <v>12</v>
      </c>
      <c r="B4" s="59" t="s">
        <v>198</v>
      </c>
      <c r="C4" s="59" t="s">
        <v>40</v>
      </c>
      <c r="D4" s="59" t="s">
        <v>275</v>
      </c>
      <c r="E4" s="59" t="s">
        <v>276</v>
      </c>
      <c r="F4" s="59" t="s">
        <v>275</v>
      </c>
      <c r="G4" s="59">
        <v>9</v>
      </c>
      <c r="H4" s="59" t="s">
        <v>276</v>
      </c>
      <c r="I4" s="59" t="s">
        <v>277</v>
      </c>
      <c r="J4" s="59" t="s">
        <v>277</v>
      </c>
      <c r="K4" s="67"/>
      <c r="L4" s="36"/>
      <c r="M4" s="68"/>
      <c r="N4" s="36"/>
      <c r="O4" s="36"/>
      <c r="P4" s="36"/>
      <c r="Q4" s="36"/>
      <c r="R4" s="36"/>
      <c r="S4" s="36"/>
      <c r="T4" s="36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</row>
    <row r="5" ht="24.95" customHeight="1" spans="1:33">
      <c r="A5" s="60">
        <v>1</v>
      </c>
      <c r="B5" s="60"/>
      <c r="C5" s="60"/>
      <c r="D5" s="60"/>
      <c r="E5" s="60"/>
      <c r="F5" s="61"/>
      <c r="G5" s="60"/>
      <c r="H5" s="60"/>
      <c r="I5" s="60"/>
      <c r="J5" s="60"/>
      <c r="K5" s="67"/>
      <c r="L5" s="36"/>
      <c r="M5" s="68"/>
      <c r="N5" s="26"/>
      <c r="O5" s="26"/>
      <c r="P5" s="26"/>
      <c r="Q5" s="26"/>
      <c r="R5" s="26"/>
      <c r="S5" s="26"/>
      <c r="T5" s="26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</row>
    <row r="6" ht="43.5" customHeight="1" spans="1:33">
      <c r="A6" s="60">
        <v>2</v>
      </c>
      <c r="B6" s="53"/>
      <c r="C6" s="53"/>
      <c r="D6" s="53"/>
      <c r="E6" s="53"/>
      <c r="F6" s="62"/>
      <c r="G6" s="53"/>
      <c r="H6" s="53"/>
      <c r="I6" s="53"/>
      <c r="J6" s="69"/>
      <c r="K6" s="67"/>
      <c r="L6" s="36"/>
      <c r="M6" s="36"/>
      <c r="N6" s="26"/>
      <c r="O6" s="26"/>
      <c r="P6" s="26"/>
      <c r="Q6" s="26"/>
      <c r="R6" s="26"/>
      <c r="S6" s="26"/>
      <c r="T6" s="26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</row>
    <row r="7" ht="51.75" customHeight="1" spans="1:33">
      <c r="A7" s="60">
        <v>3</v>
      </c>
      <c r="B7" s="60"/>
      <c r="C7" s="53"/>
      <c r="D7" s="53"/>
      <c r="E7" s="53"/>
      <c r="F7" s="53"/>
      <c r="G7" s="53"/>
      <c r="H7" s="53"/>
      <c r="I7" s="53"/>
      <c r="J7" s="53"/>
      <c r="K7" s="67"/>
      <c r="L7" s="36"/>
      <c r="M7" s="36"/>
      <c r="N7" s="26"/>
      <c r="O7" s="26"/>
      <c r="P7" s="26"/>
      <c r="Q7" s="26"/>
      <c r="R7" s="26"/>
      <c r="S7" s="26"/>
      <c r="T7" s="26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</row>
    <row r="8" ht="49.5" customHeight="1" spans="1:33">
      <c r="A8" s="60">
        <v>4</v>
      </c>
      <c r="B8" s="60"/>
      <c r="C8" s="53"/>
      <c r="D8" s="53"/>
      <c r="E8" s="53"/>
      <c r="F8" s="53"/>
      <c r="G8" s="53"/>
      <c r="H8" s="53"/>
      <c r="I8" s="53"/>
      <c r="J8" s="53"/>
      <c r="K8" s="67"/>
      <c r="L8" s="26"/>
      <c r="M8" s="26"/>
      <c r="N8" s="26"/>
      <c r="O8" s="26"/>
      <c r="P8" s="26"/>
      <c r="Q8" s="26"/>
      <c r="R8" s="26"/>
      <c r="S8" s="26"/>
      <c r="T8" s="26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</row>
    <row r="9" customHeight="1"/>
    <row r="10" customHeight="1"/>
    <row r="11" customHeight="1"/>
    <row r="12" customHeight="1"/>
    <row r="13" customHeight="1"/>
    <row r="14" customHeight="1"/>
    <row r="15" customHeight="1"/>
    <row r="16" customHeight="1"/>
    <row r="17" customHeight="1"/>
    <row r="18" customHeight="1"/>
    <row r="19" customHeight="1"/>
    <row r="20" customHeight="1"/>
    <row r="21" customHeight="1"/>
    <row r="22" customHeight="1"/>
    <row r="23" customHeight="1"/>
    <row r="24" customHeight="1"/>
    <row r="25" customHeight="1"/>
    <row r="26" customHeight="1"/>
    <row r="27" customHeight="1"/>
    <row r="28" customHeight="1"/>
    <row r="29" customHeight="1"/>
    <row r="30" customHeight="1"/>
    <row r="31" customHeight="1"/>
    <row r="32" customHeight="1"/>
    <row r="33" customHeight="1"/>
    <row r="34" customHeight="1"/>
    <row r="35" customHeight="1"/>
    <row r="36" customHeight="1"/>
    <row r="37" customHeight="1"/>
    <row r="38" customHeight="1"/>
    <row r="39" customHeight="1"/>
    <row r="40" customHeight="1"/>
    <row r="41" customHeight="1"/>
    <row r="42" customHeight="1"/>
    <row r="43" customHeight="1"/>
    <row r="44" customHeight="1"/>
    <row r="45" customHeight="1"/>
    <row r="46" customHeight="1"/>
    <row r="47" customHeight="1"/>
    <row r="48" customHeight="1"/>
    <row r="49" customHeight="1"/>
    <row r="50" customHeight="1"/>
    <row r="51" customHeight="1"/>
    <row r="52" customHeight="1"/>
    <row r="53" customHeight="1"/>
    <row r="54" customHeight="1"/>
    <row r="55" customHeight="1"/>
    <row r="56" customHeight="1"/>
    <row r="57" customHeight="1"/>
    <row r="58" customHeight="1"/>
    <row r="59" customHeight="1"/>
    <row r="60" customHeight="1"/>
    <row r="61" customHeight="1"/>
    <row r="62" customHeight="1"/>
    <row r="63" customHeight="1"/>
    <row r="64" customHeight="1"/>
    <row r="65" customHeight="1"/>
    <row r="66" customHeight="1"/>
    <row r="67" customHeight="1"/>
    <row r="68" customHeight="1"/>
    <row r="69" customHeight="1"/>
    <row r="70" customHeight="1"/>
    <row r="71" customHeight="1"/>
    <row r="72" customHeight="1"/>
    <row r="73" customHeight="1"/>
    <row r="74" customHeight="1"/>
    <row r="75" customHeight="1"/>
    <row r="76" customHeight="1"/>
    <row r="77" customHeight="1"/>
    <row r="78" customHeight="1"/>
    <row r="79" customHeight="1"/>
    <row r="80" customHeight="1"/>
    <row r="81" customHeight="1"/>
    <row r="82" customHeight="1"/>
    <row r="83" customHeight="1"/>
    <row r="84" customHeight="1"/>
    <row r="85" customHeight="1"/>
    <row r="86" customHeight="1"/>
    <row r="87" customHeight="1"/>
    <row r="88" customHeight="1"/>
    <row r="89" customHeight="1"/>
    <row r="90" customHeight="1"/>
    <row r="91" customHeight="1"/>
    <row r="92" customHeight="1"/>
    <row r="93" customHeight="1"/>
    <row r="94" customHeight="1"/>
    <row r="95" customHeight="1"/>
    <row r="96" customHeight="1"/>
    <row r="97" customHeight="1"/>
    <row r="98" customHeight="1"/>
    <row r="99" customHeight="1"/>
    <row r="100" customHeight="1"/>
    <row r="101" customHeight="1"/>
    <row r="102" customHeight="1"/>
    <row r="103" customHeight="1"/>
    <row r="104" customHeight="1"/>
    <row r="105" customHeight="1"/>
    <row r="106" customHeight="1"/>
    <row r="107" customHeight="1"/>
    <row r="108" customHeight="1"/>
    <row r="109" customHeight="1"/>
    <row r="110" customHeight="1"/>
    <row r="111" customHeight="1"/>
    <row r="112" customHeight="1"/>
    <row r="113" customHeight="1"/>
    <row r="114" customHeight="1"/>
    <row r="115" customHeight="1"/>
    <row r="116" customHeight="1"/>
    <row r="117" customHeight="1"/>
    <row r="118" customHeight="1"/>
    <row r="119" customHeight="1"/>
    <row r="120" customHeight="1"/>
    <row r="121" customHeight="1"/>
    <row r="122" customHeight="1"/>
    <row r="123" customHeight="1"/>
    <row r="124" customHeight="1"/>
    <row r="125" customHeight="1"/>
    <row r="126" customHeight="1"/>
    <row r="127" customHeight="1"/>
    <row r="128" customHeight="1"/>
    <row r="129" customHeight="1"/>
    <row r="130" customHeight="1"/>
    <row r="131" customHeight="1"/>
    <row r="132" customHeight="1"/>
    <row r="133" customHeight="1"/>
    <row r="134" customHeight="1"/>
    <row r="135" customHeight="1"/>
    <row r="136" customHeight="1"/>
    <row r="137" customHeight="1"/>
    <row r="138" customHeight="1"/>
    <row r="139" customHeight="1"/>
    <row r="140" customHeight="1"/>
    <row r="141" customHeight="1"/>
    <row r="142" customHeight="1"/>
    <row r="143" customHeight="1"/>
    <row r="144" customHeight="1"/>
    <row r="145" customHeight="1"/>
    <row r="146" customHeight="1"/>
    <row r="147" customHeight="1"/>
    <row r="148" customHeight="1"/>
    <row r="149" customHeight="1"/>
    <row r="150" customHeight="1"/>
    <row r="151" customHeight="1"/>
    <row r="152" customHeight="1"/>
    <row r="153" customHeight="1"/>
    <row r="154" customHeight="1"/>
    <row r="155" customHeight="1"/>
    <row r="156" customHeight="1"/>
    <row r="157" customHeight="1"/>
    <row r="158" customHeight="1"/>
    <row r="159" customHeight="1"/>
    <row r="160" customHeight="1"/>
    <row r="161" customHeight="1"/>
    <row r="162" customHeight="1"/>
    <row r="163" customHeight="1"/>
    <row r="164" customHeight="1"/>
    <row r="165" customHeight="1"/>
    <row r="166" customHeight="1"/>
    <row r="167" customHeight="1"/>
    <row r="168" customHeight="1"/>
    <row r="169" customHeight="1"/>
    <row r="170" customHeight="1"/>
    <row r="171" customHeight="1"/>
    <row r="172" customHeight="1"/>
    <row r="173" customHeight="1"/>
    <row r="174" customHeight="1"/>
    <row r="175" customHeight="1"/>
    <row r="176" customHeight="1"/>
    <row r="177" customHeight="1"/>
    <row r="178" customHeight="1"/>
    <row r="179" customHeight="1"/>
    <row r="180" customHeight="1"/>
    <row r="181" customHeight="1"/>
    <row r="182" customHeight="1"/>
    <row r="183" customHeight="1"/>
    <row r="184" customHeight="1"/>
    <row r="185" customHeight="1"/>
    <row r="186" customHeight="1"/>
    <row r="187" customHeight="1"/>
    <row r="188" customHeight="1"/>
    <row r="189" customHeight="1"/>
    <row r="190" customHeight="1"/>
    <row r="191" customHeight="1"/>
    <row r="192" customHeight="1"/>
    <row r="193" customHeight="1"/>
    <row r="194" customHeight="1"/>
    <row r="195" customHeight="1"/>
    <row r="196" customHeight="1"/>
    <row r="197" customHeight="1"/>
    <row r="198" customHeight="1"/>
    <row r="199" customHeight="1"/>
    <row r="200" customHeight="1"/>
    <row r="201" customHeight="1"/>
    <row r="202" customHeight="1"/>
    <row r="203" customHeight="1"/>
    <row r="204" customHeight="1"/>
    <row r="205" customHeight="1"/>
    <row r="206" customHeight="1"/>
    <row r="207" customHeight="1"/>
    <row r="208" customHeight="1"/>
    <row r="209" customHeight="1"/>
    <row r="210" customHeight="1"/>
    <row r="211" customHeight="1"/>
    <row r="212" customHeight="1"/>
    <row r="213" customHeight="1"/>
    <row r="214" customHeight="1"/>
    <row r="215" customHeight="1"/>
    <row r="216" customHeight="1"/>
    <row r="217" customHeight="1"/>
    <row r="218" customHeight="1"/>
    <row r="219" customHeight="1"/>
    <row r="220" customHeight="1"/>
    <row r="221" customHeight="1"/>
    <row r="222" customHeight="1"/>
    <row r="223" customHeight="1"/>
    <row r="224" customHeight="1"/>
    <row r="225" customHeight="1"/>
    <row r="226" customHeight="1"/>
    <row r="227" customHeight="1"/>
    <row r="228" customHeight="1"/>
    <row r="229" customHeight="1"/>
    <row r="230" customHeight="1"/>
    <row r="231" customHeight="1"/>
    <row r="232" customHeight="1"/>
    <row r="233" customHeight="1"/>
    <row r="234" customHeight="1"/>
    <row r="235" customHeight="1"/>
    <row r="236" customHeight="1"/>
    <row r="237" customHeight="1"/>
    <row r="238" customHeight="1"/>
    <row r="239" customHeight="1"/>
    <row r="240" customHeight="1"/>
    <row r="241" customHeight="1"/>
    <row r="242" customHeight="1"/>
    <row r="243" customHeight="1"/>
    <row r="244" customHeight="1"/>
    <row r="245" customHeight="1"/>
    <row r="246" customHeight="1"/>
    <row r="247" customHeight="1"/>
    <row r="248" customHeight="1"/>
    <row r="249" customHeight="1"/>
    <row r="250" customHeight="1"/>
    <row r="251" customHeight="1"/>
    <row r="252" customHeight="1"/>
    <row r="253" customHeight="1"/>
    <row r="254" customHeight="1"/>
    <row r="255" customHeight="1"/>
    <row r="256" customHeight="1"/>
    <row r="257" customHeight="1"/>
    <row r="258" customHeight="1"/>
    <row r="259" customHeight="1"/>
    <row r="260" customHeight="1"/>
    <row r="261" customHeight="1"/>
    <row r="262" customHeight="1"/>
    <row r="263" customHeight="1"/>
    <row r="264" customHeight="1"/>
    <row r="265" customHeight="1"/>
    <row r="266" customHeight="1"/>
    <row r="267" customHeight="1"/>
    <row r="268" customHeight="1"/>
    <row r="269" customHeight="1"/>
    <row r="270" customHeight="1"/>
    <row r="271" customHeight="1"/>
    <row r="272" customHeight="1"/>
    <row r="273" customHeight="1"/>
    <row r="274" customHeight="1"/>
    <row r="275" customHeight="1"/>
    <row r="276" customHeight="1"/>
    <row r="277" customHeight="1"/>
    <row r="278" customHeight="1"/>
    <row r="279" customHeight="1"/>
    <row r="280" customHeight="1"/>
    <row r="281" customHeight="1"/>
    <row r="282" customHeight="1"/>
    <row r="283" customHeight="1"/>
    <row r="284" customHeight="1"/>
    <row r="285" customHeight="1"/>
    <row r="286" customHeight="1"/>
    <row r="287" customHeight="1"/>
    <row r="288" customHeight="1"/>
    <row r="289" customHeight="1"/>
    <row r="290" customHeight="1"/>
    <row r="291" customHeight="1"/>
    <row r="292" customHeight="1"/>
    <row r="293" customHeight="1"/>
    <row r="294" customHeight="1"/>
    <row r="295" customHeight="1"/>
    <row r="296" customHeight="1"/>
    <row r="297" customHeight="1"/>
    <row r="298" customHeight="1"/>
    <row r="299" customHeight="1"/>
    <row r="300" customHeight="1"/>
    <row r="301" customHeight="1"/>
    <row r="302" customHeight="1"/>
    <row r="303" customHeight="1"/>
    <row r="304" customHeight="1"/>
    <row r="305" customHeight="1"/>
    <row r="306" customHeight="1"/>
    <row r="307" customHeight="1"/>
    <row r="308" customHeight="1"/>
    <row r="309" customHeight="1"/>
    <row r="310" customHeight="1"/>
    <row r="311" customHeight="1"/>
    <row r="312" customHeight="1"/>
    <row r="313" customHeight="1"/>
    <row r="314" customHeight="1"/>
    <row r="315" customHeight="1"/>
    <row r="316" customHeight="1"/>
    <row r="317" customHeight="1"/>
    <row r="318" customHeight="1"/>
    <row r="319" customHeight="1"/>
    <row r="320" customHeight="1"/>
    <row r="321" customHeight="1"/>
    <row r="322" customHeight="1"/>
    <row r="323" customHeight="1"/>
    <row r="324" customHeight="1"/>
    <row r="325" customHeight="1"/>
    <row r="326" customHeight="1"/>
    <row r="327" customHeight="1"/>
    <row r="328" customHeight="1"/>
    <row r="329" customHeight="1"/>
    <row r="330" customHeight="1"/>
    <row r="331" customHeight="1"/>
    <row r="332" customHeight="1"/>
    <row r="333" customHeight="1"/>
    <row r="334" customHeight="1"/>
    <row r="335" customHeight="1"/>
    <row r="336" customHeight="1"/>
    <row r="337" customHeight="1"/>
    <row r="338" customHeight="1"/>
    <row r="339" customHeight="1"/>
    <row r="340" customHeight="1"/>
    <row r="341" customHeight="1"/>
    <row r="342" customHeight="1"/>
    <row r="343" customHeight="1"/>
    <row r="344" customHeight="1"/>
    <row r="345" customHeight="1"/>
    <row r="346" customHeight="1"/>
    <row r="347" customHeight="1"/>
    <row r="348" customHeight="1"/>
    <row r="349" customHeight="1"/>
    <row r="350" customHeight="1"/>
    <row r="351" customHeight="1"/>
    <row r="352" customHeight="1"/>
    <row r="353" customHeight="1"/>
    <row r="354" customHeight="1"/>
    <row r="355" customHeight="1"/>
    <row r="356" customHeight="1"/>
    <row r="357" customHeight="1"/>
    <row r="358" customHeight="1"/>
    <row r="359" customHeight="1"/>
    <row r="360" customHeight="1"/>
    <row r="361" customHeight="1"/>
    <row r="362" customHeight="1"/>
    <row r="363" customHeight="1"/>
    <row r="364" customHeight="1"/>
    <row r="365" customHeight="1"/>
    <row r="366" customHeight="1"/>
    <row r="367" customHeight="1"/>
    <row r="368" customHeight="1"/>
    <row r="369" customHeight="1"/>
    <row r="370" customHeight="1"/>
    <row r="371" customHeight="1"/>
    <row r="372" customHeight="1"/>
    <row r="373" customHeight="1"/>
    <row r="374" customHeight="1"/>
    <row r="375" customHeight="1"/>
    <row r="376" customHeight="1"/>
    <row r="377" customHeight="1"/>
    <row r="378" customHeight="1"/>
    <row r="379" customHeight="1"/>
    <row r="380" customHeight="1"/>
    <row r="381" customHeight="1"/>
    <row r="382" customHeight="1"/>
    <row r="383" customHeight="1"/>
    <row r="384" customHeight="1"/>
    <row r="385" customHeight="1"/>
    <row r="386" customHeight="1"/>
    <row r="387" customHeight="1"/>
    <row r="388" customHeight="1"/>
    <row r="389" customHeight="1"/>
    <row r="390" customHeight="1"/>
    <row r="391" customHeight="1"/>
    <row r="392" customHeight="1"/>
    <row r="393" customHeight="1"/>
    <row r="394" customHeight="1"/>
    <row r="395" customHeight="1"/>
    <row r="396" customHeight="1"/>
    <row r="397" customHeight="1"/>
    <row r="398" customHeight="1"/>
    <row r="399" customHeight="1"/>
    <row r="400" customHeight="1"/>
    <row r="401" customHeight="1"/>
    <row r="402" customHeight="1"/>
    <row r="403" customHeight="1"/>
    <row r="404" customHeight="1"/>
    <row r="405" customHeight="1"/>
    <row r="406" customHeight="1"/>
    <row r="407" customHeight="1"/>
    <row r="408" customHeight="1"/>
    <row r="409" customHeight="1"/>
    <row r="410" customHeight="1"/>
    <row r="411" customHeight="1"/>
    <row r="412" customHeight="1"/>
    <row r="413" customHeight="1"/>
    <row r="414" customHeight="1"/>
    <row r="415" customHeight="1"/>
    <row r="416" customHeight="1"/>
    <row r="417" customHeight="1"/>
    <row r="418" customHeight="1"/>
    <row r="419" customHeight="1"/>
    <row r="420" customHeight="1"/>
    <row r="421" customHeight="1"/>
    <row r="422" customHeight="1"/>
    <row r="423" customHeight="1"/>
    <row r="424" customHeight="1"/>
    <row r="425" customHeight="1"/>
    <row r="426" customHeight="1"/>
    <row r="427" customHeight="1"/>
    <row r="428" customHeight="1"/>
    <row r="429" customHeight="1"/>
    <row r="430" customHeight="1"/>
    <row r="431" customHeight="1"/>
    <row r="432" customHeight="1"/>
    <row r="433" customHeight="1"/>
    <row r="434" customHeight="1"/>
    <row r="435" customHeight="1"/>
    <row r="436" customHeight="1"/>
    <row r="437" customHeight="1"/>
    <row r="438" customHeight="1"/>
    <row r="439" customHeight="1"/>
    <row r="440" customHeight="1"/>
    <row r="441" customHeight="1"/>
    <row r="442" customHeight="1"/>
    <row r="443" customHeight="1"/>
    <row r="444" customHeight="1"/>
    <row r="445" customHeight="1"/>
    <row r="446" customHeight="1"/>
    <row r="447" customHeight="1"/>
    <row r="448" customHeight="1"/>
    <row r="449" customHeight="1"/>
    <row r="450" customHeight="1"/>
    <row r="451" customHeight="1"/>
    <row r="452" customHeight="1"/>
    <row r="453" customHeight="1"/>
    <row r="454" customHeight="1"/>
    <row r="455" customHeight="1"/>
    <row r="456" customHeight="1"/>
    <row r="457" customHeight="1"/>
    <row r="458" customHeight="1"/>
    <row r="459" customHeight="1"/>
    <row r="460" customHeight="1"/>
    <row r="461" customHeight="1"/>
    <row r="462" customHeight="1"/>
    <row r="463" customHeight="1"/>
    <row r="464" customHeight="1"/>
    <row r="465" customHeight="1"/>
    <row r="466" customHeight="1"/>
    <row r="467" customHeight="1"/>
    <row r="468" customHeight="1"/>
    <row r="469" customHeight="1"/>
    <row r="470" customHeight="1"/>
    <row r="471" customHeight="1"/>
    <row r="472" customHeight="1"/>
    <row r="473" customHeight="1"/>
    <row r="474" customHeight="1"/>
    <row r="475" customHeight="1"/>
    <row r="476" customHeight="1"/>
    <row r="477" customHeight="1"/>
    <row r="478" customHeight="1"/>
    <row r="479" customHeight="1"/>
    <row r="480" customHeight="1"/>
    <row r="481" customHeight="1"/>
    <row r="482" customHeight="1"/>
    <row r="483" customHeight="1"/>
    <row r="484" customHeight="1"/>
    <row r="485" customHeight="1"/>
    <row r="486" customHeight="1"/>
    <row r="487" customHeight="1"/>
    <row r="488" customHeight="1"/>
    <row r="489" customHeight="1"/>
    <row r="490" customHeight="1"/>
    <row r="491" customHeight="1"/>
    <row r="492" customHeight="1"/>
    <row r="493" customHeight="1"/>
    <row r="494" customHeight="1"/>
    <row r="495" customHeight="1"/>
    <row r="496" customHeight="1"/>
    <row r="497" customHeight="1"/>
    <row r="498" customHeight="1"/>
    <row r="499" customHeight="1"/>
    <row r="500" customHeight="1"/>
    <row r="501" customHeight="1"/>
    <row r="502" customHeight="1"/>
    <row r="503" customHeight="1"/>
    <row r="504" customHeight="1"/>
    <row r="505" customHeight="1"/>
    <row r="506" customHeight="1"/>
    <row r="507" customHeight="1"/>
    <row r="508" customHeight="1"/>
    <row r="509" customHeight="1"/>
    <row r="510" customHeight="1"/>
    <row r="511" customHeight="1"/>
    <row r="512" customHeight="1"/>
    <row r="513" customHeight="1"/>
    <row r="514" customHeight="1"/>
    <row r="515" customHeight="1"/>
    <row r="516" customHeight="1"/>
    <row r="517" customHeight="1"/>
    <row r="518" customHeight="1"/>
    <row r="519" customHeight="1"/>
    <row r="520" customHeight="1"/>
    <row r="521" customHeight="1"/>
    <row r="522" customHeight="1"/>
    <row r="523" customHeight="1"/>
    <row r="524" customHeight="1"/>
    <row r="525" customHeight="1"/>
    <row r="526" customHeight="1"/>
    <row r="527" customHeight="1"/>
    <row r="528" customHeight="1"/>
    <row r="529" customHeight="1"/>
    <row r="530" customHeight="1"/>
    <row r="531" customHeight="1"/>
    <row r="532" customHeight="1"/>
    <row r="533" customHeight="1"/>
    <row r="534" customHeight="1"/>
    <row r="535" customHeight="1"/>
    <row r="536" customHeight="1"/>
    <row r="537" customHeight="1"/>
    <row r="538" customHeight="1"/>
    <row r="539" customHeight="1"/>
    <row r="540" customHeight="1"/>
    <row r="541" customHeight="1"/>
    <row r="542" customHeight="1"/>
    <row r="543" customHeight="1"/>
    <row r="544" customHeight="1"/>
    <row r="545" customHeight="1"/>
    <row r="546" customHeight="1"/>
    <row r="547" customHeight="1"/>
    <row r="548" customHeight="1"/>
    <row r="549" customHeight="1"/>
    <row r="550" customHeight="1"/>
    <row r="551" customHeight="1"/>
    <row r="552" customHeight="1"/>
    <row r="553" customHeight="1"/>
    <row r="554" customHeight="1"/>
    <row r="555" customHeight="1"/>
    <row r="556" customHeight="1"/>
    <row r="557" customHeight="1"/>
    <row r="558" customHeight="1"/>
    <row r="559" customHeight="1"/>
    <row r="560" customHeight="1"/>
    <row r="561" customHeight="1"/>
    <row r="562" customHeight="1"/>
    <row r="563" customHeight="1"/>
    <row r="564" customHeight="1"/>
    <row r="565" customHeight="1"/>
    <row r="566" customHeight="1"/>
    <row r="567" customHeight="1"/>
    <row r="568" customHeight="1"/>
    <row r="569" customHeight="1"/>
    <row r="570" customHeight="1"/>
    <row r="571" customHeight="1"/>
    <row r="572" customHeight="1"/>
    <row r="573" customHeight="1"/>
    <row r="574" customHeight="1"/>
    <row r="575" customHeight="1"/>
    <row r="576" customHeight="1"/>
    <row r="577" customHeight="1"/>
    <row r="578" customHeight="1"/>
    <row r="579" customHeight="1"/>
    <row r="580" customHeight="1"/>
    <row r="581" customHeight="1"/>
    <row r="582" customHeight="1"/>
    <row r="583" customHeight="1"/>
    <row r="584" customHeight="1"/>
    <row r="585" customHeight="1"/>
    <row r="586" customHeight="1"/>
    <row r="587" customHeight="1"/>
    <row r="588" customHeight="1"/>
    <row r="589" customHeight="1"/>
    <row r="590" customHeight="1"/>
    <row r="591" customHeight="1"/>
    <row r="592" customHeight="1"/>
    <row r="593" customHeight="1"/>
    <row r="594" customHeight="1"/>
    <row r="595" customHeight="1"/>
    <row r="596" customHeight="1"/>
    <row r="597" customHeight="1"/>
    <row r="598" customHeight="1"/>
    <row r="599" customHeight="1"/>
    <row r="600" customHeight="1"/>
    <row r="601" customHeight="1"/>
    <row r="602" customHeight="1"/>
    <row r="603" customHeight="1"/>
    <row r="604" customHeight="1"/>
    <row r="605" customHeight="1"/>
    <row r="606" customHeight="1"/>
    <row r="607" customHeight="1"/>
    <row r="608" customHeight="1"/>
    <row r="609" customHeight="1"/>
    <row r="610" customHeight="1"/>
    <row r="611" customHeight="1"/>
    <row r="612" customHeight="1"/>
    <row r="613" customHeight="1"/>
    <row r="614" customHeight="1"/>
    <row r="615" customHeight="1"/>
    <row r="616" customHeight="1"/>
    <row r="617" customHeight="1"/>
    <row r="618" customHeight="1"/>
    <row r="619" customHeight="1"/>
    <row r="620" customHeight="1"/>
    <row r="621" customHeight="1"/>
    <row r="622" customHeight="1"/>
    <row r="623" customHeight="1"/>
    <row r="624" customHeight="1"/>
    <row r="625" customHeight="1"/>
    <row r="626" customHeight="1"/>
    <row r="627" customHeight="1"/>
    <row r="628" customHeight="1"/>
    <row r="629" customHeight="1"/>
    <row r="630" customHeight="1"/>
    <row r="631" customHeight="1"/>
    <row r="632" customHeight="1"/>
    <row r="633" customHeight="1"/>
    <row r="634" customHeight="1"/>
    <row r="635" customHeight="1"/>
    <row r="636" customHeight="1"/>
    <row r="637" customHeight="1"/>
    <row r="638" customHeight="1"/>
    <row r="639" customHeight="1"/>
    <row r="640" customHeight="1"/>
    <row r="641" customHeight="1"/>
    <row r="642" customHeight="1"/>
    <row r="643" customHeight="1"/>
    <row r="644" customHeight="1"/>
    <row r="645" customHeight="1"/>
    <row r="646" customHeight="1"/>
    <row r="647" customHeight="1"/>
    <row r="648" customHeight="1"/>
    <row r="649" customHeight="1"/>
    <row r="650" customHeight="1"/>
    <row r="651" customHeight="1"/>
    <row r="652" customHeight="1"/>
    <row r="653" customHeight="1"/>
    <row r="654" customHeight="1"/>
    <row r="655" customHeight="1"/>
    <row r="656" customHeight="1"/>
    <row r="657" customHeight="1"/>
    <row r="658" customHeight="1"/>
    <row r="659" customHeight="1"/>
    <row r="660" customHeight="1"/>
    <row r="661" customHeight="1"/>
    <row r="662" customHeight="1"/>
    <row r="663" customHeight="1"/>
    <row r="664" customHeight="1"/>
    <row r="665" customHeight="1"/>
    <row r="666" customHeight="1"/>
    <row r="667" customHeight="1"/>
    <row r="668" customHeight="1"/>
    <row r="669" customHeight="1"/>
    <row r="670" customHeight="1"/>
    <row r="671" customHeight="1"/>
    <row r="672" customHeight="1"/>
    <row r="673" customHeight="1"/>
    <row r="674" customHeight="1"/>
    <row r="675" customHeight="1"/>
    <row r="676" customHeight="1"/>
    <row r="677" customHeight="1"/>
    <row r="678" customHeight="1"/>
    <row r="679" customHeight="1"/>
    <row r="680" customHeight="1"/>
    <row r="681" customHeight="1"/>
    <row r="682" customHeight="1"/>
    <row r="683" customHeight="1"/>
    <row r="684" customHeight="1"/>
    <row r="685" customHeight="1"/>
    <row r="686" customHeight="1"/>
    <row r="687" customHeight="1"/>
    <row r="688" customHeight="1"/>
    <row r="689" customHeight="1"/>
    <row r="690" customHeight="1"/>
    <row r="691" customHeight="1"/>
    <row r="692" customHeight="1"/>
    <row r="693" customHeight="1"/>
    <row r="694" customHeight="1"/>
    <row r="695" customHeight="1"/>
    <row r="696" customHeight="1"/>
    <row r="697" customHeight="1"/>
    <row r="698" customHeight="1"/>
    <row r="699" customHeight="1"/>
    <row r="700" customHeight="1"/>
    <row r="701" customHeight="1"/>
    <row r="702" customHeight="1"/>
    <row r="703" customHeight="1"/>
    <row r="704" customHeight="1"/>
    <row r="705" customHeight="1"/>
    <row r="706" customHeight="1"/>
    <row r="707" customHeight="1"/>
    <row r="708" customHeight="1"/>
    <row r="709" customHeight="1"/>
    <row r="710" customHeight="1"/>
    <row r="711" customHeight="1"/>
    <row r="712" customHeight="1"/>
    <row r="713" customHeight="1"/>
    <row r="714" customHeight="1"/>
    <row r="715" customHeight="1"/>
    <row r="716" customHeight="1"/>
    <row r="717" customHeight="1"/>
    <row r="718" customHeight="1"/>
    <row r="719" customHeight="1"/>
    <row r="720" customHeight="1"/>
    <row r="721" customHeight="1"/>
    <row r="722" customHeight="1"/>
    <row r="723" customHeight="1"/>
    <row r="724" customHeight="1"/>
    <row r="725" customHeight="1"/>
    <row r="726" customHeight="1"/>
    <row r="727" customHeight="1"/>
    <row r="728" customHeight="1"/>
    <row r="729" customHeight="1"/>
    <row r="730" customHeight="1"/>
    <row r="731" customHeight="1"/>
    <row r="732" customHeight="1"/>
    <row r="733" customHeight="1"/>
    <row r="734" customHeight="1"/>
    <row r="735" customHeight="1"/>
    <row r="736" customHeight="1"/>
    <row r="737" customHeight="1"/>
    <row r="738" customHeight="1"/>
    <row r="739" customHeight="1"/>
    <row r="740" customHeight="1"/>
    <row r="741" customHeight="1"/>
    <row r="742" customHeight="1"/>
    <row r="743" customHeight="1"/>
    <row r="744" customHeight="1"/>
    <row r="745" customHeight="1"/>
    <row r="746" customHeight="1"/>
    <row r="747" customHeight="1"/>
    <row r="748" customHeight="1"/>
    <row r="749" customHeight="1"/>
    <row r="750" customHeight="1"/>
    <row r="751" customHeight="1"/>
    <row r="752" customHeight="1"/>
    <row r="753" customHeight="1"/>
    <row r="754" customHeight="1"/>
    <row r="755" customHeight="1"/>
    <row r="756" customHeight="1"/>
    <row r="757" customHeight="1"/>
    <row r="758" customHeight="1"/>
    <row r="759" customHeight="1"/>
    <row r="760" customHeight="1"/>
    <row r="761" customHeight="1"/>
    <row r="762" customHeight="1"/>
    <row r="763" customHeight="1"/>
    <row r="764" customHeight="1"/>
    <row r="765" customHeight="1"/>
    <row r="766" customHeight="1"/>
    <row r="767" customHeight="1"/>
    <row r="768" customHeight="1"/>
    <row r="769" customHeight="1"/>
    <row r="770" customHeight="1"/>
    <row r="771" customHeight="1"/>
    <row r="772" customHeight="1"/>
    <row r="773" customHeight="1"/>
    <row r="774" customHeight="1"/>
    <row r="775" customHeight="1"/>
    <row r="776" customHeight="1"/>
    <row r="777" customHeight="1"/>
    <row r="778" customHeight="1"/>
    <row r="779" customHeight="1"/>
    <row r="780" customHeight="1"/>
    <row r="781" customHeight="1"/>
    <row r="782" customHeight="1"/>
    <row r="783" customHeight="1"/>
    <row r="784" customHeight="1"/>
    <row r="785" customHeight="1"/>
    <row r="786" customHeight="1"/>
    <row r="787" customHeight="1"/>
    <row r="788" customHeight="1"/>
    <row r="789" customHeight="1"/>
    <row r="790" customHeight="1"/>
    <row r="791" customHeight="1"/>
    <row r="792" customHeight="1"/>
    <row r="793" customHeight="1"/>
    <row r="794" customHeight="1"/>
    <row r="795" customHeight="1"/>
    <row r="796" customHeight="1"/>
    <row r="797" customHeight="1"/>
    <row r="798" customHeight="1"/>
    <row r="799" customHeight="1"/>
    <row r="800" customHeight="1"/>
    <row r="801" customHeight="1"/>
    <row r="802" customHeight="1"/>
    <row r="803" customHeight="1"/>
    <row r="804" customHeight="1"/>
    <row r="805" customHeight="1"/>
    <row r="806" customHeight="1"/>
    <row r="807" customHeight="1"/>
    <row r="808" customHeight="1"/>
    <row r="809" customHeight="1"/>
    <row r="810" customHeight="1"/>
    <row r="811" customHeight="1"/>
    <row r="812" customHeight="1"/>
    <row r="813" customHeight="1"/>
    <row r="814" customHeight="1"/>
    <row r="815" customHeight="1"/>
    <row r="816" customHeight="1"/>
    <row r="817" customHeight="1"/>
    <row r="818" customHeight="1"/>
    <row r="819" customHeight="1"/>
    <row r="820" customHeight="1"/>
    <row r="821" customHeight="1"/>
    <row r="822" customHeight="1"/>
    <row r="823" customHeight="1"/>
    <row r="824" customHeight="1"/>
    <row r="825" customHeight="1"/>
    <row r="826" customHeight="1"/>
    <row r="827" customHeight="1"/>
    <row r="828" customHeight="1"/>
    <row r="829" customHeight="1"/>
    <row r="830" customHeight="1"/>
    <row r="831" customHeight="1"/>
    <row r="832" customHeight="1"/>
    <row r="833" customHeight="1"/>
    <row r="834" customHeight="1"/>
    <row r="835" customHeight="1"/>
    <row r="836" customHeight="1"/>
    <row r="837" customHeight="1"/>
    <row r="838" customHeight="1"/>
    <row r="839" customHeight="1"/>
    <row r="840" customHeight="1"/>
    <row r="841" customHeight="1"/>
    <row r="842" customHeight="1"/>
    <row r="843" customHeight="1"/>
    <row r="844" customHeight="1"/>
    <row r="845" customHeight="1"/>
    <row r="846" customHeight="1"/>
    <row r="847" customHeight="1"/>
    <row r="848" customHeight="1"/>
    <row r="849" customHeight="1"/>
    <row r="850" customHeight="1"/>
    <row r="851" customHeight="1"/>
    <row r="852" customHeight="1"/>
    <row r="853" customHeight="1"/>
    <row r="854" customHeight="1"/>
    <row r="855" customHeight="1"/>
    <row r="856" customHeight="1"/>
    <row r="857" customHeight="1"/>
    <row r="858" customHeight="1"/>
    <row r="859" customHeight="1"/>
    <row r="860" customHeight="1"/>
    <row r="861" customHeight="1"/>
    <row r="862" customHeight="1"/>
    <row r="863" customHeight="1"/>
    <row r="864" customHeight="1"/>
    <row r="865" customHeight="1"/>
    <row r="866" customHeight="1"/>
    <row r="867" customHeight="1"/>
    <row r="868" customHeight="1"/>
    <row r="869" customHeight="1"/>
    <row r="870" customHeight="1"/>
    <row r="871" customHeight="1"/>
    <row r="872" customHeight="1"/>
    <row r="873" customHeight="1"/>
    <row r="874" customHeight="1"/>
    <row r="875" customHeight="1"/>
    <row r="876" customHeight="1"/>
    <row r="877" customHeight="1"/>
    <row r="878" customHeight="1"/>
    <row r="879" customHeight="1"/>
    <row r="880" customHeight="1"/>
    <row r="881" customHeight="1"/>
    <row r="882" customHeight="1"/>
    <row r="883" customHeight="1"/>
    <row r="884" customHeight="1"/>
    <row r="885" customHeight="1"/>
    <row r="886" customHeight="1"/>
    <row r="887" customHeight="1"/>
    <row r="888" customHeight="1"/>
    <row r="889" customHeight="1"/>
    <row r="890" customHeight="1"/>
    <row r="891" customHeight="1"/>
    <row r="892" customHeight="1"/>
    <row r="893" customHeight="1"/>
    <row r="894" customHeight="1"/>
    <row r="895" customHeight="1"/>
    <row r="896" customHeight="1"/>
    <row r="897" customHeight="1"/>
    <row r="898" customHeight="1"/>
    <row r="899" customHeight="1"/>
    <row r="900" customHeight="1"/>
    <row r="901" customHeight="1"/>
    <row r="902" customHeight="1"/>
    <row r="903" customHeight="1"/>
    <row r="904" customHeight="1"/>
    <row r="905" customHeight="1"/>
    <row r="906" customHeight="1"/>
    <row r="907" customHeight="1"/>
    <row r="908" customHeight="1"/>
    <row r="909" customHeight="1"/>
    <row r="910" customHeight="1"/>
    <row r="911" customHeight="1"/>
    <row r="912" customHeight="1"/>
    <row r="913" customHeight="1"/>
    <row r="914" customHeight="1"/>
    <row r="915" customHeight="1"/>
    <row r="916" customHeight="1"/>
    <row r="917" customHeight="1"/>
    <row r="918" customHeight="1"/>
    <row r="919" customHeight="1"/>
    <row r="920" customHeight="1"/>
    <row r="921" customHeight="1"/>
    <row r="922" customHeight="1"/>
    <row r="923" customHeight="1"/>
    <row r="924" customHeight="1"/>
    <row r="925" customHeight="1"/>
    <row r="926" customHeight="1"/>
    <row r="927" customHeight="1"/>
    <row r="928" customHeight="1"/>
    <row r="929" customHeight="1"/>
    <row r="930" customHeight="1"/>
    <row r="931" customHeight="1"/>
    <row r="932" customHeight="1"/>
    <row r="933" customHeight="1"/>
    <row r="934" customHeight="1"/>
    <row r="935" customHeight="1"/>
    <row r="936" customHeight="1"/>
    <row r="937" customHeight="1"/>
    <row r="938" customHeight="1"/>
    <row r="939" customHeight="1"/>
    <row r="940" customHeight="1"/>
    <row r="941" customHeight="1"/>
    <row r="942" customHeight="1"/>
    <row r="943" customHeight="1"/>
    <row r="944" customHeight="1"/>
    <row r="945" customHeight="1"/>
    <row r="946" customHeight="1"/>
    <row r="947" customHeight="1"/>
    <row r="948" customHeight="1"/>
    <row r="949" customHeight="1"/>
    <row r="950" customHeight="1"/>
    <row r="951" customHeight="1"/>
    <row r="952" customHeight="1"/>
    <row r="953" customHeight="1"/>
    <row r="954" customHeight="1"/>
    <row r="955" customHeight="1"/>
    <row r="956" customHeight="1"/>
    <row r="957" customHeight="1"/>
    <row r="958" customHeight="1"/>
    <row r="959" customHeight="1"/>
    <row r="960" customHeight="1"/>
    <row r="961" customHeight="1"/>
    <row r="962" customHeight="1"/>
    <row r="963" customHeight="1"/>
    <row r="964" customHeight="1"/>
    <row r="965" customHeight="1"/>
    <row r="966" customHeight="1"/>
    <row r="967" customHeight="1"/>
    <row r="968" customHeight="1"/>
    <row r="969" customHeight="1"/>
    <row r="970" customHeight="1"/>
    <row r="971" customHeight="1"/>
    <row r="972" customHeight="1"/>
    <row r="973" customHeight="1"/>
    <row r="974" customHeight="1"/>
    <row r="975" customHeight="1"/>
    <row r="976" customHeight="1"/>
    <row r="977" customHeight="1"/>
    <row r="978" customHeight="1"/>
    <row r="979" customHeight="1"/>
    <row r="980" customHeight="1"/>
    <row r="981" customHeight="1"/>
    <row r="982" customHeight="1"/>
    <row r="983" customHeight="1"/>
    <row r="984" customHeight="1"/>
    <row r="985" customHeight="1"/>
    <row r="986" customHeight="1"/>
    <row r="987" customHeight="1"/>
    <row r="988" customHeight="1"/>
    <row r="989" customHeight="1"/>
    <row r="990" customHeight="1"/>
    <row r="991" customHeight="1"/>
    <row r="992" customHeight="1"/>
    <row r="993" customHeight="1"/>
    <row r="994" customHeight="1"/>
    <row r="995" customHeight="1"/>
    <row r="996" customHeight="1"/>
    <row r="997" customHeight="1"/>
    <row r="998" customHeight="1"/>
    <row r="999" customHeight="1"/>
    <row r="1000" customHeight="1"/>
    <row r="1001" customHeight="1"/>
    <row r="1002" customHeight="1"/>
    <row r="1003" customHeight="1"/>
    <row r="1004" customHeight="1"/>
    <row r="1005" customHeight="1"/>
    <row r="1006" customHeight="1"/>
    <row r="1007" customHeight="1"/>
    <row r="1008" customHeight="1"/>
    <row r="1009" customHeight="1"/>
    <row r="1010" customHeight="1"/>
    <row r="1011" customHeight="1"/>
    <row r="1012" customHeight="1"/>
    <row r="1013" customHeight="1"/>
    <row r="1014" customHeight="1"/>
    <row r="1015" customHeight="1"/>
    <row r="1016" customHeight="1"/>
    <row r="1017" customHeight="1"/>
    <row r="1018" customHeight="1"/>
    <row r="1019" customHeight="1"/>
    <row r="1020" customHeight="1"/>
    <row r="1021" customHeight="1"/>
    <row r="1022" customHeight="1"/>
    <row r="1023" customHeight="1"/>
    <row r="1024" customHeight="1"/>
    <row r="1025" customHeight="1"/>
    <row r="1026" customHeight="1"/>
    <row r="1027" customHeight="1"/>
    <row r="1028" customHeight="1"/>
    <row r="1029" customHeight="1"/>
    <row r="1030" customHeight="1"/>
    <row r="1031" customHeight="1"/>
    <row r="1032" customHeight="1"/>
    <row r="1033" customHeight="1"/>
    <row r="1034" customHeight="1"/>
    <row r="1035" customHeight="1"/>
    <row r="1036" customHeight="1"/>
    <row r="1037" customHeight="1"/>
    <row r="1038" customHeight="1"/>
    <row r="1039" customHeight="1"/>
    <row r="1040" customHeight="1"/>
    <row r="1041" customHeight="1"/>
    <row r="1042" customHeight="1"/>
    <row r="1043" customHeight="1"/>
    <row r="1044" customHeight="1"/>
    <row r="1045" customHeight="1"/>
    <row r="1046" customHeight="1"/>
    <row r="1047" customHeight="1"/>
    <row r="1048" customHeight="1"/>
    <row r="1049" customHeight="1"/>
    <row r="1050" customHeight="1"/>
    <row r="1051" customHeight="1"/>
    <row r="1052" customHeight="1"/>
    <row r="1053" customHeight="1"/>
    <row r="1054" customHeight="1"/>
    <row r="1055" customHeight="1"/>
    <row r="1056" customHeight="1"/>
    <row r="1057" customHeight="1"/>
    <row r="1058" customHeight="1"/>
    <row r="1059" customHeight="1"/>
    <row r="1060" customHeight="1"/>
    <row r="1061" customHeight="1"/>
    <row r="1062" customHeight="1"/>
    <row r="1063" customHeight="1"/>
    <row r="1064" customHeight="1"/>
    <row r="1065" customHeight="1"/>
    <row r="1066" customHeight="1"/>
    <row r="1067" customHeight="1"/>
    <row r="1068" customHeight="1"/>
    <row r="1069" customHeight="1"/>
    <row r="1070" customHeight="1"/>
    <row r="1071" customHeight="1"/>
    <row r="1072" customHeight="1"/>
    <row r="1073" customHeight="1"/>
    <row r="1074" customHeight="1"/>
    <row r="1075" customHeight="1"/>
    <row r="1076" customHeight="1"/>
    <row r="1077" customHeight="1"/>
    <row r="1078" customHeight="1"/>
    <row r="1079" customHeight="1"/>
    <row r="1080" customHeight="1"/>
    <row r="1081" customHeight="1"/>
    <row r="1082" customHeight="1"/>
    <row r="1083" customHeight="1"/>
    <row r="1084" customHeight="1"/>
    <row r="1085" customHeight="1"/>
    <row r="1086" customHeight="1"/>
    <row r="1087" customHeight="1"/>
    <row r="1088" customHeight="1"/>
    <row r="1089" customHeight="1"/>
    <row r="1090" customHeight="1"/>
    <row r="1091" customHeight="1"/>
    <row r="1092" customHeight="1"/>
    <row r="1093" customHeight="1"/>
    <row r="1094" customHeight="1"/>
    <row r="1095" customHeight="1"/>
    <row r="1096" customHeight="1"/>
    <row r="1097" customHeight="1"/>
    <row r="1098" customHeight="1"/>
    <row r="1099" customHeight="1"/>
    <row r="1100" customHeight="1"/>
    <row r="1101" customHeight="1"/>
    <row r="1102" customHeight="1"/>
    <row r="1103" customHeight="1"/>
    <row r="1104" customHeight="1"/>
    <row r="1105" customHeight="1"/>
    <row r="1106" customHeight="1"/>
    <row r="1107" customHeight="1"/>
    <row r="1108" customHeight="1"/>
    <row r="1109" customHeight="1"/>
    <row r="1110" customHeight="1"/>
    <row r="1111" customHeight="1"/>
    <row r="1112" customHeight="1"/>
    <row r="1113" customHeight="1"/>
    <row r="1114" customHeight="1"/>
    <row r="1115" customHeight="1"/>
    <row r="1116" customHeight="1"/>
    <row r="1117" customHeight="1"/>
    <row r="1118" customHeight="1"/>
    <row r="1119" customHeight="1"/>
    <row r="1120" customHeight="1"/>
    <row r="1121" customHeight="1"/>
    <row r="1122" customHeight="1"/>
    <row r="1123" customHeight="1"/>
    <row r="1124" customHeight="1"/>
    <row r="1125" customHeight="1"/>
    <row r="1126" customHeight="1"/>
    <row r="1127" customHeight="1"/>
    <row r="1128" customHeight="1"/>
    <row r="1129" customHeight="1"/>
    <row r="1130" customHeight="1"/>
    <row r="1131" customHeight="1"/>
    <row r="1132" customHeight="1"/>
    <row r="1133" customHeight="1"/>
    <row r="1134" customHeight="1"/>
    <row r="1135" customHeight="1"/>
    <row r="1136" customHeight="1"/>
    <row r="1137" customHeight="1"/>
    <row r="1138" customHeight="1"/>
    <row r="1139" customHeight="1"/>
    <row r="1140" customHeight="1"/>
    <row r="1141" customHeight="1"/>
    <row r="1142" customHeight="1"/>
    <row r="1143" customHeight="1"/>
    <row r="1144" customHeight="1"/>
    <row r="1145" customHeight="1"/>
    <row r="1146" customHeight="1"/>
    <row r="1147" customHeight="1"/>
    <row r="1148" customHeight="1"/>
    <row r="1149" customHeight="1"/>
    <row r="1150" customHeight="1"/>
    <row r="1151" customHeight="1"/>
    <row r="1152" customHeight="1"/>
    <row r="1153" customHeight="1"/>
    <row r="1154" customHeight="1"/>
    <row r="1155" customHeight="1"/>
    <row r="1156" customHeight="1"/>
    <row r="1157" customHeight="1"/>
    <row r="1158" customHeight="1"/>
    <row r="1159" customHeight="1"/>
    <row r="1160" customHeight="1"/>
    <row r="1161" customHeight="1"/>
    <row r="1162" customHeight="1"/>
    <row r="1163" customHeight="1"/>
    <row r="1164" customHeight="1"/>
    <row r="1165" customHeight="1"/>
    <row r="1166" customHeight="1"/>
    <row r="1167" customHeight="1"/>
    <row r="1168" customHeight="1"/>
    <row r="1169" customHeight="1"/>
    <row r="1170" customHeight="1"/>
    <row r="1171" customHeight="1"/>
    <row r="1172" customHeight="1"/>
    <row r="1173" customHeight="1"/>
    <row r="1174" customHeight="1"/>
    <row r="1175" customHeight="1"/>
    <row r="1176" customHeight="1"/>
    <row r="1177" customHeight="1"/>
    <row r="1178" customHeight="1"/>
    <row r="1179" customHeight="1"/>
    <row r="1180" customHeight="1"/>
    <row r="1181" customHeight="1"/>
    <row r="1182" customHeight="1"/>
    <row r="1183" customHeight="1"/>
    <row r="1184" customHeight="1"/>
    <row r="1185" customHeight="1"/>
    <row r="1186" customHeight="1"/>
    <row r="1187" customHeight="1"/>
    <row r="1188" customHeight="1"/>
    <row r="1189" customHeight="1"/>
    <row r="1190" customHeight="1"/>
    <row r="1191" customHeight="1"/>
    <row r="1192" customHeight="1"/>
    <row r="1193" customHeight="1"/>
    <row r="1194" customHeight="1"/>
    <row r="1195" customHeight="1"/>
    <row r="1196" customHeight="1"/>
    <row r="1197" customHeight="1"/>
    <row r="1198" customHeight="1"/>
    <row r="1199" customHeight="1"/>
    <row r="1200" customHeight="1"/>
    <row r="1201" customHeight="1"/>
    <row r="1202" customHeight="1"/>
    <row r="1203" customHeight="1"/>
    <row r="1204" customHeight="1"/>
    <row r="1205" customHeight="1"/>
    <row r="1206" customHeight="1"/>
    <row r="1207" customHeight="1"/>
    <row r="1208" customHeight="1"/>
    <row r="1209" customHeight="1"/>
    <row r="1210" customHeight="1"/>
    <row r="1211" customHeight="1"/>
    <row r="1212" customHeight="1"/>
    <row r="1213" customHeight="1"/>
    <row r="1214" customHeight="1"/>
    <row r="1215" customHeight="1"/>
    <row r="1216" customHeight="1"/>
    <row r="1217" customHeight="1"/>
    <row r="1218" customHeight="1"/>
    <row r="1219" customHeight="1"/>
    <row r="1220" customHeight="1"/>
    <row r="1221" customHeight="1"/>
    <row r="1222" customHeight="1"/>
    <row r="1223" customHeight="1"/>
    <row r="1224" customHeight="1"/>
    <row r="1225" customHeight="1"/>
    <row r="1226" customHeight="1"/>
    <row r="1227" customHeight="1"/>
    <row r="1228" customHeight="1"/>
    <row r="1229" customHeight="1"/>
    <row r="1230" customHeight="1"/>
    <row r="1231" customHeight="1"/>
    <row r="1232" customHeight="1"/>
    <row r="1233" customHeight="1"/>
    <row r="1234" customHeight="1"/>
    <row r="1235" customHeight="1"/>
    <row r="1236" customHeight="1"/>
    <row r="1237" customHeight="1"/>
    <row r="1238" customHeight="1"/>
    <row r="1239" customHeight="1"/>
    <row r="1240" customHeight="1"/>
    <row r="1241" customHeight="1"/>
    <row r="1242" customHeight="1"/>
    <row r="1243" customHeight="1"/>
    <row r="1244" customHeight="1"/>
    <row r="1245" customHeight="1"/>
    <row r="1246" customHeight="1"/>
    <row r="1247" customHeight="1"/>
    <row r="1248" customHeight="1"/>
    <row r="1249" customHeight="1"/>
    <row r="1250" customHeight="1"/>
    <row r="1251" customHeight="1"/>
    <row r="1252" customHeight="1"/>
    <row r="1253" customHeight="1"/>
    <row r="1254" customHeight="1"/>
    <row r="1255" customHeight="1"/>
    <row r="1256" customHeight="1"/>
    <row r="1257" customHeight="1"/>
    <row r="1258" customHeight="1"/>
    <row r="1259" customHeight="1"/>
    <row r="1260" customHeight="1"/>
    <row r="1261" customHeight="1"/>
    <row r="1262" customHeight="1"/>
    <row r="1263" customHeight="1"/>
    <row r="1264" customHeight="1"/>
    <row r="1265" customHeight="1"/>
    <row r="1266" customHeight="1"/>
    <row r="1267" customHeight="1"/>
    <row r="1268" customHeight="1"/>
    <row r="1269" customHeight="1"/>
    <row r="1270" customHeight="1"/>
    <row r="1271" customHeight="1"/>
    <row r="1272" customHeight="1"/>
    <row r="1273" customHeight="1"/>
    <row r="1274" customHeight="1"/>
    <row r="1275" customHeight="1"/>
    <row r="1276" customHeight="1"/>
    <row r="1277" customHeight="1"/>
    <row r="1278" customHeight="1"/>
    <row r="1279" customHeight="1"/>
    <row r="1280" customHeight="1"/>
    <row r="1281" customHeight="1"/>
    <row r="1282" customHeight="1"/>
    <row r="1283" customHeight="1"/>
    <row r="1284" customHeight="1"/>
    <row r="1285" customHeight="1"/>
    <row r="1286" customHeight="1"/>
    <row r="1287" customHeight="1"/>
    <row r="1288" customHeight="1"/>
    <row r="1289" customHeight="1"/>
    <row r="1290" customHeight="1"/>
    <row r="1291" customHeight="1"/>
    <row r="1292" customHeight="1"/>
    <row r="1293" customHeight="1"/>
    <row r="1294" customHeight="1"/>
    <row r="1295" customHeight="1"/>
    <row r="1296" customHeight="1"/>
    <row r="1297" customHeight="1"/>
    <row r="1298" customHeight="1"/>
    <row r="1299" customHeight="1"/>
    <row r="1300" customHeight="1"/>
    <row r="1301" customHeight="1"/>
    <row r="1302" customHeight="1"/>
    <row r="1303" customHeight="1"/>
    <row r="1304" customHeight="1"/>
    <row r="1305" customHeight="1"/>
    <row r="1306" customHeight="1"/>
    <row r="1307" customHeight="1"/>
    <row r="1308" customHeight="1"/>
    <row r="1309" customHeight="1"/>
    <row r="1310" customHeight="1"/>
    <row r="1311" customHeight="1"/>
    <row r="1312" customHeight="1"/>
    <row r="1313" customHeight="1"/>
    <row r="1314" customHeight="1"/>
    <row r="1315" customHeight="1"/>
    <row r="1316" customHeight="1"/>
    <row r="1317" customHeight="1"/>
    <row r="1318" customHeight="1"/>
    <row r="1319" customHeight="1"/>
    <row r="1320" customHeight="1"/>
    <row r="1321" customHeight="1"/>
    <row r="1322" customHeight="1"/>
    <row r="1323" customHeight="1"/>
    <row r="1324" customHeight="1"/>
    <row r="1325" customHeight="1"/>
    <row r="1326" customHeight="1"/>
    <row r="1327" customHeight="1"/>
    <row r="1328" customHeight="1"/>
    <row r="1329" customHeight="1"/>
    <row r="1330" customHeight="1"/>
    <row r="1331" customHeight="1"/>
    <row r="1332" customHeight="1"/>
    <row r="1333" customHeight="1"/>
    <row r="1334" customHeight="1"/>
    <row r="1335" customHeight="1"/>
    <row r="1336" customHeight="1"/>
    <row r="1337" customHeight="1"/>
    <row r="1338" customHeight="1"/>
    <row r="1339" customHeight="1"/>
    <row r="1340" customHeight="1"/>
    <row r="1341" customHeight="1"/>
    <row r="1342" customHeight="1"/>
    <row r="1343" customHeight="1"/>
    <row r="1344" customHeight="1"/>
    <row r="1345" customHeight="1"/>
    <row r="1346" customHeight="1"/>
    <row r="1347" customHeight="1"/>
    <row r="1348" customHeight="1"/>
    <row r="1349" customHeight="1"/>
    <row r="1350" customHeight="1"/>
    <row r="1351" customHeight="1"/>
    <row r="1352" customHeight="1"/>
    <row r="1353" customHeight="1"/>
    <row r="1354" customHeight="1"/>
    <row r="1355" customHeight="1"/>
    <row r="1356" customHeight="1"/>
    <row r="1357" customHeight="1"/>
    <row r="1358" customHeight="1"/>
    <row r="1359" customHeight="1"/>
    <row r="1360" customHeight="1"/>
    <row r="1361" customHeight="1"/>
    <row r="1362" customHeight="1"/>
    <row r="1363" customHeight="1"/>
    <row r="1364" customHeight="1"/>
    <row r="1365" customHeight="1"/>
    <row r="1366" customHeight="1"/>
    <row r="1367" customHeight="1"/>
    <row r="1368" customHeight="1"/>
    <row r="1369" customHeight="1"/>
    <row r="1370" customHeight="1"/>
    <row r="1371" customHeight="1"/>
    <row r="1372" customHeight="1"/>
    <row r="1373" customHeight="1"/>
    <row r="1374" customHeight="1"/>
    <row r="1375" customHeight="1"/>
    <row r="1376" customHeight="1"/>
    <row r="1377" customHeight="1"/>
    <row r="1378" customHeight="1"/>
    <row r="1379" customHeight="1"/>
    <row r="1380" customHeight="1"/>
    <row r="1381" customHeight="1"/>
    <row r="1382" customHeight="1"/>
    <row r="1383" customHeight="1"/>
    <row r="1384" customHeight="1"/>
    <row r="1385" customHeight="1"/>
    <row r="1386" customHeight="1"/>
    <row r="1387" customHeight="1"/>
    <row r="1388" customHeight="1"/>
    <row r="1389" customHeight="1"/>
    <row r="1390" customHeight="1"/>
    <row r="1391" customHeight="1"/>
    <row r="1392" customHeight="1"/>
    <row r="1393" customHeight="1"/>
    <row r="1394" customHeight="1"/>
    <row r="1395" customHeight="1"/>
    <row r="1396" customHeight="1"/>
    <row r="1397" customHeight="1"/>
    <row r="1398" customHeight="1"/>
    <row r="1399" customHeight="1"/>
    <row r="1400" customHeight="1"/>
    <row r="1401" customHeight="1"/>
    <row r="1402" customHeight="1"/>
    <row r="1403" customHeight="1"/>
    <row r="1404" customHeight="1"/>
    <row r="1405" customHeight="1"/>
    <row r="1406" customHeight="1"/>
    <row r="1407" customHeight="1"/>
    <row r="1408" customHeight="1"/>
    <row r="1409" customHeight="1"/>
    <row r="1410" customHeight="1"/>
    <row r="1411" customHeight="1"/>
    <row r="1412" customHeight="1"/>
    <row r="1413" customHeight="1"/>
    <row r="1414" customHeight="1"/>
    <row r="1415" customHeight="1"/>
    <row r="1416" customHeight="1"/>
    <row r="1417" customHeight="1"/>
    <row r="1418" customHeight="1"/>
    <row r="1419" customHeight="1"/>
    <row r="1420" customHeight="1"/>
    <row r="1421" customHeight="1"/>
    <row r="1422" customHeight="1"/>
    <row r="1423" customHeight="1"/>
    <row r="1424" customHeight="1"/>
    <row r="1425" customHeight="1"/>
    <row r="1426" customHeight="1"/>
    <row r="1427" customHeight="1"/>
    <row r="1428" customHeight="1"/>
    <row r="1429" customHeight="1"/>
    <row r="1430" customHeight="1"/>
    <row r="1431" customHeight="1"/>
    <row r="1432" customHeight="1"/>
    <row r="1433" customHeight="1"/>
    <row r="1434" customHeight="1"/>
    <row r="1435" customHeight="1"/>
    <row r="1436" customHeight="1"/>
    <row r="1437" customHeight="1"/>
    <row r="1438" customHeight="1"/>
    <row r="1439" customHeight="1"/>
    <row r="1440" customHeight="1"/>
    <row r="1441" customHeight="1"/>
    <row r="1442" customHeight="1"/>
    <row r="1443" customHeight="1"/>
    <row r="1444" customHeight="1"/>
    <row r="1445" customHeight="1"/>
    <row r="1446" customHeight="1"/>
    <row r="1447" customHeight="1"/>
    <row r="1448" customHeight="1"/>
    <row r="1449" customHeight="1"/>
    <row r="1450" customHeight="1"/>
    <row r="1451" customHeight="1"/>
    <row r="1452" customHeight="1"/>
    <row r="1453" customHeight="1"/>
    <row r="1454" customHeight="1"/>
    <row r="1455" customHeight="1"/>
    <row r="1456" customHeight="1"/>
    <row r="1457" customHeight="1"/>
    <row r="1458" customHeight="1"/>
    <row r="1459" customHeight="1"/>
    <row r="1460" customHeight="1"/>
    <row r="1461" customHeight="1"/>
    <row r="1462" customHeight="1"/>
    <row r="1463" customHeight="1"/>
    <row r="1464" customHeight="1"/>
    <row r="1465" customHeight="1"/>
    <row r="1466" customHeight="1"/>
    <row r="1467" customHeight="1"/>
    <row r="1468" customHeight="1"/>
    <row r="1469" customHeight="1"/>
    <row r="1470" customHeight="1"/>
    <row r="1471" customHeight="1"/>
    <row r="1472" customHeight="1"/>
    <row r="1473" customHeight="1"/>
    <row r="1474" customHeight="1"/>
    <row r="1475" customHeight="1"/>
    <row r="1476" customHeight="1"/>
    <row r="1477" customHeight="1"/>
    <row r="1478" customHeight="1"/>
    <row r="1479" customHeight="1"/>
    <row r="1480" customHeight="1"/>
    <row r="1481" customHeight="1"/>
    <row r="1482" customHeight="1"/>
    <row r="1483" customHeight="1"/>
    <row r="1484" customHeight="1"/>
    <row r="1485" customHeight="1"/>
    <row r="1486" customHeight="1"/>
    <row r="1487" customHeight="1"/>
    <row r="1488" customHeight="1"/>
    <row r="1489" customHeight="1"/>
    <row r="1490" customHeight="1"/>
    <row r="1491" customHeight="1"/>
    <row r="1492" customHeight="1"/>
    <row r="1493" customHeight="1"/>
    <row r="1494" customHeight="1"/>
    <row r="1495" customHeight="1"/>
    <row r="1496" customHeight="1"/>
    <row r="1497" customHeight="1"/>
    <row r="1498" customHeight="1"/>
    <row r="1499" customHeight="1"/>
    <row r="1500" customHeight="1"/>
    <row r="1501" customHeight="1"/>
    <row r="1502" customHeight="1"/>
    <row r="1503" customHeight="1"/>
    <row r="1504" customHeight="1"/>
    <row r="1505" customHeight="1"/>
    <row r="1506" customHeight="1"/>
    <row r="1507" customHeight="1"/>
    <row r="1508" customHeight="1"/>
    <row r="1509" customHeight="1"/>
    <row r="1510" customHeight="1"/>
    <row r="1511" customHeight="1"/>
    <row r="1512" customHeight="1"/>
    <row r="1513" customHeight="1"/>
    <row r="1514" customHeight="1"/>
    <row r="1515" customHeight="1"/>
    <row r="1516" customHeight="1"/>
    <row r="1517" customHeight="1"/>
    <row r="1518" customHeight="1"/>
    <row r="1519" customHeight="1"/>
    <row r="1520" customHeight="1"/>
    <row r="1521" customHeight="1"/>
    <row r="1522" customHeight="1"/>
    <row r="1523" customHeight="1"/>
    <row r="1524" customHeight="1"/>
    <row r="1525" customHeight="1"/>
    <row r="1526" customHeight="1"/>
    <row r="1527" customHeight="1"/>
    <row r="1528" customHeight="1"/>
    <row r="1529" customHeight="1"/>
    <row r="1530" customHeight="1"/>
    <row r="1531" customHeight="1"/>
    <row r="1532" customHeight="1"/>
    <row r="1533" customHeight="1"/>
    <row r="1534" customHeight="1"/>
    <row r="1535" customHeight="1"/>
    <row r="1536" customHeight="1"/>
    <row r="1537" customHeight="1"/>
    <row r="1538" customHeight="1"/>
    <row r="1539" customHeight="1"/>
    <row r="1540" customHeight="1"/>
    <row r="1541" customHeight="1"/>
    <row r="1542" customHeight="1"/>
    <row r="1543" customHeight="1"/>
    <row r="1544" customHeight="1"/>
    <row r="1545" customHeight="1"/>
    <row r="1546" customHeight="1"/>
    <row r="1547" customHeight="1"/>
    <row r="1548" customHeight="1"/>
    <row r="1549" customHeight="1"/>
    <row r="1550" customHeight="1"/>
    <row r="1551" customHeight="1"/>
    <row r="1552" customHeight="1"/>
    <row r="1553" customHeight="1"/>
    <row r="1554" customHeight="1"/>
    <row r="1555" customHeight="1"/>
    <row r="1556" customHeight="1"/>
    <row r="1557" customHeight="1"/>
    <row r="1558" customHeight="1"/>
    <row r="1559" customHeight="1"/>
    <row r="1560" customHeight="1"/>
    <row r="1561" customHeight="1"/>
    <row r="1562" customHeight="1"/>
    <row r="1563" customHeight="1"/>
    <row r="1564" customHeight="1"/>
    <row r="1565" customHeight="1"/>
    <row r="1566" customHeight="1"/>
    <row r="1567" customHeight="1"/>
    <row r="1568" customHeight="1"/>
    <row r="1569" customHeight="1"/>
    <row r="1570" customHeight="1"/>
    <row r="1571" customHeight="1"/>
    <row r="1572" customHeight="1"/>
    <row r="1573" customHeight="1"/>
    <row r="1574" customHeight="1"/>
    <row r="1575" customHeight="1"/>
    <row r="1576" customHeight="1"/>
    <row r="1577" customHeight="1"/>
    <row r="1578" customHeight="1"/>
    <row r="1579" customHeight="1"/>
    <row r="1580" customHeight="1"/>
    <row r="1581" customHeight="1"/>
    <row r="1582" customHeight="1"/>
    <row r="1583" customHeight="1"/>
    <row r="1584" customHeight="1"/>
    <row r="1585" customHeight="1"/>
    <row r="1586" customHeight="1"/>
    <row r="1587" customHeight="1"/>
    <row r="1588" customHeight="1"/>
    <row r="1589" customHeight="1"/>
    <row r="1590" customHeight="1"/>
    <row r="1591" customHeight="1"/>
    <row r="1592" customHeight="1"/>
    <row r="1593" customHeight="1"/>
    <row r="1594" customHeight="1"/>
    <row r="1595" customHeight="1"/>
    <row r="1596" customHeight="1"/>
    <row r="1597" customHeight="1"/>
    <row r="1598" customHeight="1"/>
    <row r="1599" customHeight="1"/>
    <row r="1600" customHeight="1"/>
    <row r="1601" customHeight="1"/>
    <row r="1602" customHeight="1"/>
    <row r="1603" customHeight="1"/>
    <row r="1604" customHeight="1"/>
    <row r="1605" customHeight="1"/>
    <row r="1606" customHeight="1"/>
    <row r="1607" customHeight="1"/>
    <row r="1608" customHeight="1"/>
    <row r="1609" customHeight="1"/>
    <row r="1610" customHeight="1"/>
    <row r="1611" customHeight="1"/>
    <row r="1612" customHeight="1"/>
    <row r="1613" customHeight="1"/>
    <row r="1614" customHeight="1"/>
    <row r="1615" customHeight="1"/>
    <row r="1616" customHeight="1"/>
    <row r="1617" customHeight="1"/>
    <row r="1618" customHeight="1"/>
    <row r="1619" customHeight="1"/>
    <row r="1620" customHeight="1"/>
    <row r="1621" customHeight="1"/>
    <row r="1622" customHeight="1"/>
    <row r="1623" customHeight="1"/>
    <row r="1624" customHeight="1"/>
    <row r="1625" customHeight="1"/>
    <row r="1626" customHeight="1"/>
    <row r="1627" customHeight="1"/>
    <row r="1628" customHeight="1"/>
    <row r="1629" customHeight="1"/>
    <row r="1630" customHeight="1"/>
    <row r="1631" customHeight="1"/>
    <row r="1632" customHeight="1"/>
    <row r="1633" customHeight="1"/>
    <row r="1634" customHeight="1"/>
    <row r="1635" customHeight="1"/>
    <row r="1636" customHeight="1"/>
    <row r="1637" customHeight="1"/>
    <row r="1638" customHeight="1"/>
    <row r="1639" customHeight="1"/>
    <row r="1640" customHeight="1"/>
    <row r="1641" customHeight="1"/>
    <row r="1642" customHeight="1"/>
    <row r="1643" customHeight="1"/>
    <row r="1644" customHeight="1"/>
    <row r="1645" customHeight="1"/>
    <row r="1646" customHeight="1"/>
    <row r="1647" customHeight="1"/>
    <row r="1648" customHeight="1"/>
    <row r="1649" customHeight="1"/>
    <row r="1650" customHeight="1"/>
    <row r="1651" customHeight="1"/>
    <row r="1652" customHeight="1"/>
    <row r="1653" customHeight="1"/>
    <row r="1654" customHeight="1"/>
    <row r="1655" customHeight="1"/>
    <row r="1656" customHeight="1"/>
    <row r="1657" customHeight="1"/>
    <row r="1658" customHeight="1"/>
    <row r="1659" customHeight="1"/>
    <row r="1660" customHeight="1"/>
    <row r="1661" customHeight="1"/>
    <row r="1662" customHeight="1"/>
    <row r="1663" customHeight="1"/>
    <row r="1664" customHeight="1"/>
    <row r="1665" customHeight="1"/>
    <row r="1666" customHeight="1"/>
    <row r="1667" customHeight="1"/>
    <row r="1668" customHeight="1"/>
    <row r="1669" customHeight="1"/>
    <row r="1670" customHeight="1"/>
    <row r="1671" customHeight="1"/>
    <row r="1672" customHeight="1"/>
    <row r="1673" customHeight="1"/>
    <row r="1674" customHeight="1"/>
    <row r="1675" customHeight="1"/>
    <row r="1676" customHeight="1"/>
    <row r="1677" customHeight="1"/>
    <row r="1678" customHeight="1"/>
    <row r="1679" customHeight="1"/>
    <row r="1680" customHeight="1"/>
    <row r="1681" customHeight="1"/>
    <row r="1682" customHeight="1"/>
    <row r="1683" customHeight="1"/>
    <row r="1684" customHeight="1"/>
    <row r="1685" customHeight="1"/>
    <row r="1686" customHeight="1"/>
    <row r="1687" customHeight="1"/>
    <row r="1688" customHeight="1"/>
    <row r="1689" customHeight="1"/>
    <row r="1690" customHeight="1"/>
    <row r="1691" customHeight="1"/>
    <row r="1692" customHeight="1"/>
    <row r="1693" customHeight="1"/>
    <row r="1694" customHeight="1"/>
    <row r="1695" customHeight="1"/>
    <row r="1696" customHeight="1"/>
    <row r="1697" customHeight="1"/>
    <row r="1698" customHeight="1"/>
    <row r="1699" customHeight="1"/>
    <row r="1700" customHeight="1"/>
    <row r="1701" customHeight="1"/>
    <row r="1702" customHeight="1"/>
    <row r="1703" customHeight="1"/>
    <row r="1704" customHeight="1"/>
    <row r="1705" customHeight="1"/>
    <row r="1706" customHeight="1"/>
    <row r="1707" customHeight="1"/>
    <row r="1708" customHeight="1"/>
    <row r="1709" customHeight="1"/>
    <row r="1710" customHeight="1"/>
    <row r="1711" customHeight="1"/>
    <row r="1712" customHeight="1"/>
    <row r="1713" customHeight="1"/>
    <row r="1714" customHeight="1"/>
    <row r="1715" customHeight="1"/>
    <row r="1716" customHeight="1"/>
    <row r="1717" customHeight="1"/>
    <row r="1718" customHeight="1"/>
    <row r="1719" customHeight="1"/>
    <row r="1720" customHeight="1"/>
    <row r="1721" customHeight="1"/>
    <row r="1722" customHeight="1"/>
    <row r="1723" customHeight="1"/>
    <row r="1724" customHeight="1"/>
    <row r="1725" customHeight="1"/>
    <row r="1726" customHeight="1"/>
    <row r="1727" customHeight="1"/>
    <row r="1728" customHeight="1"/>
    <row r="1729" customHeight="1"/>
    <row r="1730" customHeight="1"/>
    <row r="1731" customHeight="1"/>
    <row r="1732" customHeight="1"/>
    <row r="1733" customHeight="1"/>
    <row r="1734" customHeight="1"/>
    <row r="1735" customHeight="1"/>
    <row r="1736" customHeight="1"/>
    <row r="1737" customHeight="1"/>
    <row r="1738" customHeight="1"/>
    <row r="1739" customHeight="1"/>
    <row r="1740" customHeight="1"/>
    <row r="1741" customHeight="1"/>
    <row r="1742" customHeight="1"/>
    <row r="1743" customHeight="1"/>
    <row r="1744" customHeight="1"/>
    <row r="1745" customHeight="1"/>
    <row r="1746" customHeight="1"/>
    <row r="1747" customHeight="1"/>
    <row r="1748" customHeight="1"/>
    <row r="1749" customHeight="1"/>
    <row r="1750" customHeight="1"/>
    <row r="1751" customHeight="1"/>
    <row r="1752" customHeight="1"/>
    <row r="1753" customHeight="1"/>
    <row r="1754" customHeight="1"/>
    <row r="1755" customHeight="1"/>
    <row r="1756" customHeight="1"/>
    <row r="1757" customHeight="1"/>
    <row r="1758" customHeight="1"/>
    <row r="1759" customHeight="1"/>
    <row r="1760" customHeight="1"/>
    <row r="1761" customHeight="1"/>
    <row r="1762" customHeight="1"/>
    <row r="1763" customHeight="1"/>
    <row r="1764" customHeight="1"/>
    <row r="1765" customHeight="1"/>
    <row r="1766" customHeight="1"/>
    <row r="1767" customHeight="1"/>
    <row r="1768" customHeight="1"/>
    <row r="1769" customHeight="1"/>
    <row r="1770" customHeight="1"/>
    <row r="1771" customHeight="1"/>
    <row r="1772" customHeight="1"/>
    <row r="1773" customHeight="1"/>
    <row r="1774" customHeight="1"/>
    <row r="1775" customHeight="1"/>
    <row r="1776" customHeight="1"/>
    <row r="1777" customHeight="1"/>
    <row r="1778" customHeight="1"/>
    <row r="1779" customHeight="1"/>
    <row r="1780" customHeight="1"/>
    <row r="1781" customHeight="1"/>
    <row r="1782" customHeight="1"/>
    <row r="1783" customHeight="1"/>
    <row r="1784" customHeight="1"/>
    <row r="1785" customHeight="1"/>
    <row r="1786" customHeight="1"/>
    <row r="1787" customHeight="1"/>
    <row r="1788" customHeight="1"/>
    <row r="1789" customHeight="1"/>
    <row r="1790" customHeight="1"/>
    <row r="1791" customHeight="1"/>
    <row r="1792" customHeight="1"/>
    <row r="1793" customHeight="1"/>
    <row r="1794" customHeight="1"/>
    <row r="1795" customHeight="1"/>
    <row r="1796" customHeight="1"/>
    <row r="1797" customHeight="1"/>
    <row r="1798" customHeight="1"/>
    <row r="1799" customHeight="1"/>
    <row r="1800" customHeight="1"/>
    <row r="1801" customHeight="1"/>
    <row r="1802" customHeight="1"/>
    <row r="1803" customHeight="1"/>
    <row r="1804" customHeight="1"/>
    <row r="1805" customHeight="1"/>
    <row r="1806" customHeight="1"/>
    <row r="1807" customHeight="1"/>
    <row r="1808" customHeight="1"/>
    <row r="1809" customHeight="1"/>
    <row r="1810" customHeight="1"/>
    <row r="1811" customHeight="1"/>
    <row r="1812" customHeight="1"/>
    <row r="1813" customHeight="1"/>
    <row r="1814" customHeight="1"/>
    <row r="1815" customHeight="1"/>
    <row r="1816" customHeight="1"/>
    <row r="1817" customHeight="1"/>
    <row r="1818" customHeight="1"/>
    <row r="1819" customHeight="1"/>
    <row r="1820" customHeight="1"/>
    <row r="1821" customHeight="1"/>
    <row r="1822" customHeight="1"/>
    <row r="1823" customHeight="1"/>
    <row r="1824" customHeight="1"/>
    <row r="1825" customHeight="1"/>
    <row r="1826" customHeight="1"/>
    <row r="1827" customHeight="1"/>
    <row r="1828" customHeight="1"/>
    <row r="1829" customHeight="1"/>
    <row r="1830" customHeight="1"/>
    <row r="1831" customHeight="1"/>
    <row r="1832" customHeight="1"/>
    <row r="1833" customHeight="1"/>
    <row r="1834" customHeight="1"/>
    <row r="1835" customHeight="1"/>
    <row r="1836" customHeight="1"/>
    <row r="1837" customHeight="1"/>
    <row r="1838" customHeight="1"/>
    <row r="1839" customHeight="1"/>
    <row r="1840" customHeight="1"/>
    <row r="1841" customHeight="1"/>
    <row r="1842" customHeight="1"/>
    <row r="1843" customHeight="1"/>
    <row r="1844" customHeight="1"/>
    <row r="1845" customHeight="1"/>
    <row r="1846" customHeight="1"/>
    <row r="1847" customHeight="1"/>
    <row r="1848" customHeight="1"/>
    <row r="1849" customHeight="1"/>
    <row r="1850" customHeight="1"/>
    <row r="1851" customHeight="1"/>
    <row r="1852" customHeight="1"/>
    <row r="1853" customHeight="1"/>
    <row r="1854" customHeight="1"/>
    <row r="1855" customHeight="1"/>
    <row r="1856" customHeight="1"/>
    <row r="1857" customHeight="1"/>
    <row r="1858" customHeight="1"/>
    <row r="1859" customHeight="1"/>
    <row r="1860" customHeight="1"/>
    <row r="1861" customHeight="1"/>
    <row r="1862" customHeight="1"/>
    <row r="1863" customHeight="1"/>
    <row r="1864" customHeight="1"/>
    <row r="1865" customHeight="1"/>
    <row r="1866" customHeight="1"/>
    <row r="1867" customHeight="1"/>
    <row r="1868" customHeight="1"/>
    <row r="1869" customHeight="1"/>
    <row r="1870" customHeight="1"/>
    <row r="1871" customHeight="1"/>
    <row r="1872" customHeight="1"/>
    <row r="1873" customHeight="1"/>
    <row r="1874" customHeight="1"/>
    <row r="1875" customHeight="1"/>
    <row r="1876" customHeight="1"/>
    <row r="1877" customHeight="1"/>
    <row r="1878" customHeight="1"/>
    <row r="1879" customHeight="1"/>
    <row r="1880" customHeight="1"/>
    <row r="1881" customHeight="1"/>
    <row r="1882" customHeight="1"/>
    <row r="1883" customHeight="1"/>
    <row r="1884" customHeight="1"/>
    <row r="1885" customHeight="1"/>
    <row r="1886" customHeight="1"/>
    <row r="1887" customHeight="1"/>
    <row r="1888" customHeight="1"/>
    <row r="1889" customHeight="1"/>
    <row r="1890" customHeight="1"/>
    <row r="1891" customHeight="1"/>
    <row r="1892" customHeight="1"/>
    <row r="1893" customHeight="1"/>
    <row r="1894" customHeight="1"/>
    <row r="1895" customHeight="1"/>
    <row r="1896" customHeight="1"/>
    <row r="1897" customHeight="1"/>
    <row r="1898" customHeight="1"/>
    <row r="1899" customHeight="1"/>
    <row r="1900" customHeight="1"/>
    <row r="1901" customHeight="1"/>
    <row r="1902" customHeight="1"/>
    <row r="1903" customHeight="1"/>
    <row r="1904" customHeight="1"/>
    <row r="1905" customHeight="1"/>
    <row r="1906" customHeight="1"/>
    <row r="1907" customHeight="1"/>
    <row r="1908" customHeight="1"/>
    <row r="1909" customHeight="1"/>
    <row r="1910" customHeight="1"/>
    <row r="1911" customHeight="1"/>
    <row r="1912" customHeight="1"/>
    <row r="1913" customHeight="1"/>
    <row r="1914" customHeight="1"/>
    <row r="1915" customHeight="1"/>
    <row r="1916" customHeight="1"/>
    <row r="1917" customHeight="1"/>
    <row r="1918" customHeight="1"/>
    <row r="1919" customHeight="1"/>
    <row r="1920" customHeight="1"/>
    <row r="1921" customHeight="1"/>
    <row r="1922" customHeight="1"/>
    <row r="1923" customHeight="1"/>
    <row r="1924" customHeight="1"/>
    <row r="1925" customHeight="1"/>
    <row r="1926" customHeight="1"/>
    <row r="1927" customHeight="1"/>
    <row r="1928" customHeight="1"/>
    <row r="1929" customHeight="1"/>
    <row r="1930" customHeight="1"/>
    <row r="1931" customHeight="1"/>
    <row r="1932" customHeight="1"/>
    <row r="1933" customHeight="1"/>
    <row r="1934" customHeight="1"/>
    <row r="1935" customHeight="1"/>
    <row r="1936" customHeight="1"/>
    <row r="1937" customHeight="1"/>
    <row r="1938" customHeight="1"/>
    <row r="1939" customHeight="1"/>
    <row r="1940" customHeight="1"/>
    <row r="1941" customHeight="1"/>
    <row r="1942" customHeight="1"/>
    <row r="1943" customHeight="1"/>
    <row r="1944" customHeight="1"/>
    <row r="1945" customHeight="1"/>
    <row r="1946" customHeight="1"/>
    <row r="1947" customHeight="1"/>
    <row r="1948" customHeight="1"/>
    <row r="1949" customHeight="1"/>
    <row r="1950" customHeight="1"/>
    <row r="1951" customHeight="1"/>
    <row r="1952" customHeight="1"/>
    <row r="1953" customHeight="1"/>
    <row r="1954" customHeight="1"/>
    <row r="1955" customHeight="1"/>
    <row r="1956" customHeight="1"/>
    <row r="1957" customHeight="1"/>
    <row r="1958" customHeight="1"/>
    <row r="1959" customHeight="1"/>
    <row r="1960" customHeight="1"/>
    <row r="1961" customHeight="1"/>
    <row r="1962" customHeight="1"/>
    <row r="1963" customHeight="1"/>
    <row r="1964" customHeight="1"/>
    <row r="1965" customHeight="1"/>
    <row r="1966" customHeight="1"/>
    <row r="1967" customHeight="1"/>
    <row r="1968" customHeight="1"/>
    <row r="1969" customHeight="1"/>
    <row r="1970" customHeight="1"/>
    <row r="1971" customHeight="1"/>
    <row r="1972" customHeight="1"/>
    <row r="1973" customHeight="1"/>
    <row r="1974" customHeight="1"/>
    <row r="1975" customHeight="1"/>
    <row r="1976" customHeight="1"/>
    <row r="1977" customHeight="1"/>
    <row r="1978" customHeight="1"/>
    <row r="1979" customHeight="1"/>
    <row r="1980" customHeight="1"/>
    <row r="1981" customHeight="1"/>
    <row r="1982" customHeight="1"/>
    <row r="1983" customHeight="1"/>
    <row r="1984" customHeight="1"/>
    <row r="1985" customHeight="1"/>
    <row r="1986" customHeight="1"/>
    <row r="1987" customHeight="1"/>
    <row r="1988" customHeight="1"/>
    <row r="1989" customHeight="1"/>
    <row r="1990" customHeight="1"/>
    <row r="1991" customHeight="1"/>
    <row r="1992" customHeight="1"/>
    <row r="1993" customHeight="1"/>
    <row r="1994" customHeight="1"/>
    <row r="1995" customHeight="1"/>
    <row r="1996" customHeight="1"/>
    <row r="1997" customHeight="1"/>
    <row r="1998" customHeight="1"/>
    <row r="1999" customHeight="1"/>
    <row r="2000" customHeight="1"/>
    <row r="2001" customHeight="1"/>
    <row r="2002" customHeight="1"/>
    <row r="2003" customHeight="1"/>
    <row r="2004" customHeight="1"/>
    <row r="2005" customHeight="1"/>
    <row r="2006" customHeight="1"/>
    <row r="2007" customHeight="1"/>
    <row r="2008" customHeight="1"/>
    <row r="2009" customHeight="1"/>
    <row r="2010" customHeight="1"/>
    <row r="2011" customHeight="1"/>
    <row r="2012" customHeight="1"/>
    <row r="2013" customHeight="1"/>
    <row r="2014" customHeight="1"/>
    <row r="2015" customHeight="1"/>
    <row r="2016" customHeight="1"/>
    <row r="2017" customHeight="1"/>
    <row r="2018" customHeight="1"/>
    <row r="2019" customHeight="1"/>
    <row r="2020" customHeight="1"/>
    <row r="2021" customHeight="1"/>
    <row r="2022" customHeight="1"/>
    <row r="2023" customHeight="1"/>
    <row r="2024" customHeight="1"/>
    <row r="2025" customHeight="1"/>
    <row r="2026" customHeight="1"/>
    <row r="2027" customHeight="1"/>
    <row r="2028" customHeight="1"/>
    <row r="2029" customHeight="1"/>
    <row r="2030" customHeight="1"/>
    <row r="2031" customHeight="1"/>
    <row r="2032" customHeight="1"/>
    <row r="2033" customHeight="1"/>
    <row r="2034" customHeight="1"/>
    <row r="2035" customHeight="1"/>
    <row r="2036" customHeight="1"/>
    <row r="2037" customHeight="1"/>
    <row r="2038" customHeight="1"/>
    <row r="2039" customHeight="1"/>
    <row r="2040" customHeight="1"/>
    <row r="2041" customHeight="1"/>
    <row r="2042" customHeight="1"/>
    <row r="2043" customHeight="1"/>
    <row r="2044" customHeight="1"/>
    <row r="2045" customHeight="1"/>
    <row r="2046" customHeight="1"/>
    <row r="2047" customHeight="1"/>
    <row r="2048" customHeight="1"/>
    <row r="2049" customHeight="1"/>
    <row r="2050" customHeight="1"/>
    <row r="2051" customHeight="1"/>
    <row r="2052" customHeight="1"/>
    <row r="2053" customHeight="1"/>
    <row r="2054" customHeight="1"/>
    <row r="2055" customHeight="1"/>
    <row r="2056" customHeight="1"/>
    <row r="2057" customHeight="1"/>
    <row r="2058" customHeight="1"/>
    <row r="2059" customHeight="1"/>
    <row r="2060" customHeight="1"/>
    <row r="2061" customHeight="1"/>
    <row r="2062" customHeight="1"/>
    <row r="2063" customHeight="1"/>
    <row r="2064" customHeight="1"/>
    <row r="2065" customHeight="1"/>
    <row r="2066" customHeight="1"/>
    <row r="2067" customHeight="1"/>
    <row r="2068" customHeight="1"/>
    <row r="2069" customHeight="1"/>
    <row r="2070" customHeight="1"/>
    <row r="2071" customHeight="1"/>
    <row r="2072" customHeight="1"/>
    <row r="2073" customHeight="1"/>
    <row r="2074" customHeight="1"/>
    <row r="2075" customHeight="1"/>
    <row r="2076" customHeight="1"/>
    <row r="2077" customHeight="1"/>
    <row r="2078" customHeight="1"/>
    <row r="2079" customHeight="1"/>
    <row r="2080" customHeight="1"/>
    <row r="2081" customHeight="1"/>
    <row r="2082" customHeight="1"/>
    <row r="2083" customHeight="1"/>
    <row r="2084" customHeight="1"/>
    <row r="2085" customHeight="1"/>
    <row r="2086" customHeight="1"/>
    <row r="2087" customHeight="1"/>
    <row r="2088" customHeight="1"/>
    <row r="2089" customHeight="1"/>
    <row r="2090" customHeight="1"/>
    <row r="2091" customHeight="1"/>
    <row r="2092" customHeight="1"/>
    <row r="2093" customHeight="1"/>
    <row r="2094" customHeight="1"/>
    <row r="2095" customHeight="1"/>
    <row r="2096" customHeight="1"/>
    <row r="2097" customHeight="1"/>
    <row r="2098" customHeight="1"/>
    <row r="2099" customHeight="1"/>
    <row r="2100" customHeight="1"/>
    <row r="2101" customHeight="1"/>
    <row r="2102" customHeight="1"/>
    <row r="2103" customHeight="1"/>
    <row r="2104" customHeight="1"/>
    <row r="2105" customHeight="1"/>
    <row r="2106" customHeight="1"/>
    <row r="2107" customHeight="1"/>
    <row r="2108" customHeight="1"/>
    <row r="2109" customHeight="1"/>
    <row r="2110" customHeight="1"/>
    <row r="2111" customHeight="1"/>
    <row r="2112" customHeight="1"/>
    <row r="2113" customHeight="1"/>
    <row r="2114" customHeight="1"/>
    <row r="2115" customHeight="1"/>
    <row r="2116" customHeight="1"/>
    <row r="2117" customHeight="1"/>
    <row r="2118" customHeight="1"/>
    <row r="2119" customHeight="1"/>
    <row r="2120" customHeight="1"/>
    <row r="2121" customHeight="1"/>
    <row r="2122" customHeight="1"/>
    <row r="2123" customHeight="1"/>
    <row r="2124" customHeight="1"/>
    <row r="2125" customHeight="1"/>
    <row r="2126" customHeight="1"/>
    <row r="2127" customHeight="1"/>
    <row r="2128" customHeight="1"/>
    <row r="2129" customHeight="1"/>
    <row r="2130" customHeight="1"/>
    <row r="2131" customHeight="1"/>
    <row r="2132" customHeight="1"/>
    <row r="2133" customHeight="1"/>
    <row r="2134" customHeight="1"/>
    <row r="2135" customHeight="1"/>
    <row r="2136" customHeight="1"/>
    <row r="2137" customHeight="1"/>
    <row r="2138" customHeight="1"/>
    <row r="2139" customHeight="1"/>
    <row r="2140" customHeight="1"/>
    <row r="2141" customHeight="1"/>
    <row r="2142" customHeight="1"/>
    <row r="2143" customHeight="1"/>
    <row r="2144" customHeight="1"/>
    <row r="2145" customHeight="1"/>
    <row r="2146" customHeight="1"/>
    <row r="2147" customHeight="1"/>
    <row r="2148" customHeight="1"/>
    <row r="2149" customHeight="1"/>
    <row r="2150" customHeight="1"/>
    <row r="2151" customHeight="1"/>
    <row r="2152" customHeight="1"/>
    <row r="2153" customHeight="1"/>
    <row r="2154" customHeight="1"/>
    <row r="2155" customHeight="1"/>
    <row r="2156" customHeight="1"/>
    <row r="2157" customHeight="1"/>
    <row r="2158" customHeight="1"/>
    <row r="2159" customHeight="1"/>
    <row r="2160" customHeight="1"/>
    <row r="2161" customHeight="1"/>
    <row r="2162" customHeight="1"/>
    <row r="2163" customHeight="1"/>
    <row r="2164" customHeight="1"/>
    <row r="2165" customHeight="1"/>
    <row r="2166" customHeight="1"/>
    <row r="2167" customHeight="1"/>
    <row r="2168" customHeight="1"/>
    <row r="2169" customHeight="1"/>
    <row r="2170" customHeight="1"/>
    <row r="2171" customHeight="1"/>
    <row r="2172" customHeight="1"/>
    <row r="2173" customHeight="1"/>
    <row r="2174" customHeight="1"/>
    <row r="2175" customHeight="1"/>
    <row r="2176" customHeight="1"/>
    <row r="2177" customHeight="1"/>
    <row r="2178" customHeight="1"/>
    <row r="2179" customHeight="1"/>
    <row r="2180" customHeight="1"/>
    <row r="2181" customHeight="1"/>
    <row r="2182" customHeight="1"/>
    <row r="2183" customHeight="1"/>
    <row r="2184" customHeight="1"/>
    <row r="2185" customHeight="1"/>
    <row r="2186" customHeight="1"/>
    <row r="2187" customHeight="1"/>
    <row r="2188" customHeight="1"/>
    <row r="2189" customHeight="1"/>
    <row r="2190" customHeight="1"/>
    <row r="2191" customHeight="1"/>
    <row r="2192" customHeight="1"/>
    <row r="2193" customHeight="1"/>
    <row r="2194" customHeight="1"/>
    <row r="2195" customHeight="1"/>
    <row r="2196" customHeight="1"/>
    <row r="2197" customHeight="1"/>
    <row r="2198" customHeight="1"/>
    <row r="2199" customHeight="1"/>
    <row r="2200" customHeight="1"/>
    <row r="2201" customHeight="1"/>
    <row r="2202" customHeight="1"/>
    <row r="2203" customHeight="1"/>
    <row r="2204" customHeight="1"/>
    <row r="2205" customHeight="1"/>
    <row r="2206" customHeight="1"/>
    <row r="2207" customHeight="1"/>
    <row r="2208" customHeight="1"/>
    <row r="2209" customHeight="1"/>
    <row r="2210" customHeight="1"/>
    <row r="2211" customHeight="1"/>
    <row r="2212" customHeight="1"/>
    <row r="2213" customHeight="1"/>
    <row r="2214" customHeight="1"/>
    <row r="2215" customHeight="1"/>
    <row r="2216" customHeight="1"/>
    <row r="2217" customHeight="1"/>
    <row r="2218" customHeight="1"/>
    <row r="2219" customHeight="1"/>
    <row r="2220" customHeight="1"/>
    <row r="2221" customHeight="1"/>
    <row r="2222" customHeight="1"/>
    <row r="2223" customHeight="1"/>
    <row r="2224" customHeight="1"/>
    <row r="2225" customHeight="1"/>
    <row r="2226" customHeight="1"/>
    <row r="2227" customHeight="1"/>
    <row r="2228" customHeight="1"/>
    <row r="2229" customHeight="1"/>
    <row r="2230" customHeight="1"/>
    <row r="2231" customHeight="1"/>
    <row r="2232" customHeight="1"/>
    <row r="2233" customHeight="1"/>
    <row r="2234" customHeight="1"/>
    <row r="2235" customHeight="1"/>
    <row r="2236" customHeight="1"/>
    <row r="2237" customHeight="1"/>
    <row r="2238" customHeight="1"/>
    <row r="2239" customHeight="1"/>
    <row r="2240" customHeight="1"/>
    <row r="2241" customHeight="1"/>
    <row r="2242" customHeight="1"/>
    <row r="2243" customHeight="1"/>
    <row r="2244" customHeight="1"/>
    <row r="2245" customHeight="1"/>
    <row r="2246" customHeight="1"/>
    <row r="2247" customHeight="1"/>
    <row r="2248" customHeight="1"/>
    <row r="2249" customHeight="1"/>
    <row r="2250" customHeight="1"/>
    <row r="2251" customHeight="1"/>
    <row r="2252" customHeight="1"/>
    <row r="2253" customHeight="1"/>
    <row r="2254" customHeight="1"/>
    <row r="2255" customHeight="1"/>
    <row r="2256" customHeight="1"/>
    <row r="2257" customHeight="1"/>
    <row r="2258" customHeight="1"/>
    <row r="2259" customHeight="1"/>
    <row r="2260" customHeight="1"/>
    <row r="2261" customHeight="1"/>
    <row r="2262" customHeight="1"/>
    <row r="2263" customHeight="1"/>
    <row r="2264" customHeight="1"/>
    <row r="2265" customHeight="1"/>
    <row r="2266" customHeight="1"/>
    <row r="2267" customHeight="1"/>
    <row r="2268" customHeight="1"/>
    <row r="2269" customHeight="1"/>
    <row r="2270" customHeight="1"/>
    <row r="2271" customHeight="1"/>
    <row r="2272" customHeight="1"/>
    <row r="2273" customHeight="1"/>
    <row r="2274" customHeight="1"/>
    <row r="2275" customHeight="1"/>
    <row r="2276" customHeight="1"/>
    <row r="2277" customHeight="1"/>
    <row r="2278" customHeight="1"/>
    <row r="2279" customHeight="1"/>
    <row r="2280" customHeight="1"/>
    <row r="2281" customHeight="1"/>
    <row r="2282" customHeight="1"/>
    <row r="2283" customHeight="1"/>
    <row r="2284" customHeight="1"/>
    <row r="2285" customHeight="1"/>
    <row r="2286" customHeight="1"/>
    <row r="2287" customHeight="1"/>
    <row r="2288" customHeight="1"/>
    <row r="2289" customHeight="1"/>
    <row r="2290" customHeight="1"/>
    <row r="2291" customHeight="1"/>
    <row r="2292" customHeight="1"/>
    <row r="2293" customHeight="1"/>
    <row r="2294" customHeight="1"/>
    <row r="2295" customHeight="1"/>
    <row r="2296" customHeight="1"/>
    <row r="2297" customHeight="1"/>
    <row r="2298" customHeight="1"/>
    <row r="2299" customHeight="1"/>
    <row r="2300" customHeight="1"/>
    <row r="2301" customHeight="1"/>
    <row r="2302" customHeight="1"/>
    <row r="2303" customHeight="1"/>
    <row r="2304" customHeight="1"/>
    <row r="2305" customHeight="1"/>
    <row r="2306" customHeight="1"/>
    <row r="2307" customHeight="1"/>
    <row r="2308" customHeight="1"/>
    <row r="2309" customHeight="1"/>
    <row r="2310" customHeight="1"/>
    <row r="2311" customHeight="1"/>
    <row r="2312" customHeight="1"/>
    <row r="2313" customHeight="1"/>
    <row r="2314" customHeight="1"/>
    <row r="2315" customHeight="1"/>
    <row r="2316" customHeight="1"/>
    <row r="2317" customHeight="1"/>
    <row r="2318" customHeight="1"/>
    <row r="2319" customHeight="1"/>
    <row r="2320" customHeight="1"/>
    <row r="2321" customHeight="1"/>
    <row r="2322" customHeight="1"/>
    <row r="2323" customHeight="1"/>
    <row r="2324" customHeight="1"/>
    <row r="2325" customHeight="1"/>
    <row r="2326" customHeight="1"/>
    <row r="2327" customHeight="1"/>
    <row r="2328" customHeight="1"/>
    <row r="2329" customHeight="1"/>
    <row r="2330" customHeight="1"/>
    <row r="2331" customHeight="1"/>
    <row r="2332" customHeight="1"/>
    <row r="2333" customHeight="1"/>
    <row r="2334" customHeight="1"/>
    <row r="2335" customHeight="1"/>
    <row r="2336" customHeight="1"/>
    <row r="2337" customHeight="1"/>
    <row r="2338" customHeight="1"/>
    <row r="2339" customHeight="1"/>
    <row r="2340" customHeight="1"/>
    <row r="2341" customHeight="1"/>
    <row r="2342" customHeight="1"/>
    <row r="2343" customHeight="1"/>
    <row r="2344" customHeight="1"/>
    <row r="2345" customHeight="1"/>
    <row r="2346" customHeight="1"/>
    <row r="2347" customHeight="1"/>
    <row r="2348" customHeight="1"/>
    <row r="2349" customHeight="1"/>
    <row r="2350" customHeight="1"/>
    <row r="2351" customHeight="1"/>
    <row r="2352" customHeight="1"/>
    <row r="2353" customHeight="1"/>
    <row r="2354" customHeight="1"/>
    <row r="2355" customHeight="1"/>
    <row r="2356" customHeight="1"/>
    <row r="2357" customHeight="1"/>
    <row r="2358" customHeight="1"/>
    <row r="2359" customHeight="1"/>
    <row r="2360" customHeight="1"/>
    <row r="2361" customHeight="1"/>
    <row r="2362" customHeight="1"/>
    <row r="2363" customHeight="1"/>
    <row r="2364" customHeight="1"/>
    <row r="2365" customHeight="1"/>
    <row r="2366" customHeight="1"/>
    <row r="2367" customHeight="1"/>
    <row r="2368" customHeight="1"/>
    <row r="2369" customHeight="1"/>
    <row r="2370" customHeight="1"/>
    <row r="2371" customHeight="1"/>
    <row r="2372" customHeight="1"/>
    <row r="2373" customHeight="1"/>
    <row r="2374" customHeight="1"/>
    <row r="2375" customHeight="1"/>
    <row r="2376" customHeight="1"/>
    <row r="2377" customHeight="1"/>
    <row r="2378" customHeight="1"/>
    <row r="2379" customHeight="1"/>
    <row r="2380" customHeight="1"/>
    <row r="2381" customHeight="1"/>
    <row r="2382" customHeight="1"/>
    <row r="2383" customHeight="1"/>
    <row r="2384" customHeight="1"/>
    <row r="2385" customHeight="1"/>
    <row r="2386" customHeight="1"/>
    <row r="2387" customHeight="1"/>
    <row r="2388" customHeight="1"/>
    <row r="2389" customHeight="1"/>
    <row r="2390" customHeight="1"/>
    <row r="2391" customHeight="1"/>
    <row r="2392" customHeight="1"/>
    <row r="2393" customHeight="1"/>
    <row r="2394" customHeight="1"/>
    <row r="2395" customHeight="1"/>
    <row r="2396" customHeight="1"/>
    <row r="2397" customHeight="1"/>
    <row r="2398" customHeight="1"/>
    <row r="2399" customHeight="1"/>
    <row r="2400" customHeight="1"/>
    <row r="2401" customHeight="1"/>
    <row r="2402" customHeight="1"/>
    <row r="2403" customHeight="1"/>
    <row r="2404" customHeight="1"/>
    <row r="2405" customHeight="1"/>
    <row r="2406" customHeight="1"/>
    <row r="2407" customHeight="1"/>
    <row r="2408" customHeight="1"/>
    <row r="2409" customHeight="1"/>
    <row r="2410" customHeight="1"/>
    <row r="2411" customHeight="1"/>
    <row r="2412" customHeight="1"/>
    <row r="2413" customHeight="1"/>
    <row r="2414" customHeight="1"/>
    <row r="2415" customHeight="1"/>
    <row r="2416" customHeight="1"/>
    <row r="2417" customHeight="1"/>
    <row r="2418" customHeight="1"/>
    <row r="2419" customHeight="1"/>
    <row r="2420" customHeight="1"/>
    <row r="2421" customHeight="1"/>
    <row r="2422" customHeight="1"/>
    <row r="2423" customHeight="1"/>
    <row r="2424" customHeight="1"/>
    <row r="2425" customHeight="1"/>
    <row r="2426" customHeight="1"/>
    <row r="2427" customHeight="1"/>
    <row r="2428" customHeight="1"/>
    <row r="2429" customHeight="1"/>
    <row r="2430" customHeight="1"/>
    <row r="2431" customHeight="1"/>
    <row r="2432" customHeight="1"/>
    <row r="2433" customHeight="1"/>
    <row r="2434" customHeight="1"/>
    <row r="2435" customHeight="1"/>
    <row r="2436" customHeight="1"/>
    <row r="2437" customHeight="1"/>
    <row r="2438" customHeight="1"/>
    <row r="2439" customHeight="1"/>
    <row r="2440" customHeight="1"/>
    <row r="2441" customHeight="1"/>
    <row r="2442" customHeight="1"/>
    <row r="2443" customHeight="1"/>
    <row r="2444" customHeight="1"/>
    <row r="2445" customHeight="1"/>
    <row r="2446" customHeight="1"/>
    <row r="2447" customHeight="1"/>
    <row r="2448" customHeight="1"/>
    <row r="2449" customHeight="1"/>
    <row r="2450" customHeight="1"/>
    <row r="2451" customHeight="1"/>
    <row r="2452" customHeight="1"/>
    <row r="2453" customHeight="1"/>
    <row r="2454" customHeight="1"/>
    <row r="2455" customHeight="1"/>
    <row r="2456" customHeight="1"/>
    <row r="2457" customHeight="1"/>
    <row r="2458" customHeight="1"/>
    <row r="2459" customHeight="1"/>
    <row r="2460" customHeight="1"/>
    <row r="2461" customHeight="1"/>
    <row r="2462" customHeight="1"/>
    <row r="2463" customHeight="1"/>
    <row r="2464" customHeight="1"/>
    <row r="2465" customHeight="1"/>
    <row r="2466" customHeight="1"/>
    <row r="2467" customHeight="1"/>
    <row r="2468" customHeight="1"/>
    <row r="2469" customHeight="1"/>
    <row r="2470" customHeight="1"/>
    <row r="2471" customHeight="1"/>
    <row r="2472" customHeight="1"/>
    <row r="2473" customHeight="1"/>
    <row r="2474" customHeight="1"/>
    <row r="2475" customHeight="1"/>
    <row r="2476" customHeight="1"/>
    <row r="2477" customHeight="1"/>
    <row r="2478" customHeight="1"/>
    <row r="2479" customHeight="1"/>
    <row r="2480" customHeight="1"/>
    <row r="2481" customHeight="1"/>
    <row r="2482" customHeight="1"/>
    <row r="2483" customHeight="1"/>
    <row r="2484" customHeight="1"/>
    <row r="2485" customHeight="1"/>
    <row r="2486" customHeight="1"/>
    <row r="2487" customHeight="1"/>
    <row r="2488" customHeight="1"/>
    <row r="2489" customHeight="1"/>
    <row r="2490" customHeight="1"/>
    <row r="2491" customHeight="1"/>
    <row r="2492" customHeight="1"/>
    <row r="2493" customHeight="1"/>
    <row r="2494" customHeight="1"/>
    <row r="2495" customHeight="1"/>
    <row r="2496" customHeight="1"/>
    <row r="2497" customHeight="1"/>
    <row r="2498" customHeight="1"/>
    <row r="2499" customHeight="1"/>
    <row r="2500" customHeight="1"/>
    <row r="2501" customHeight="1"/>
    <row r="2502" customHeight="1"/>
    <row r="2503" customHeight="1"/>
    <row r="2504" customHeight="1"/>
    <row r="2505" customHeight="1"/>
    <row r="2506" customHeight="1"/>
    <row r="2507" customHeight="1"/>
    <row r="2508" customHeight="1"/>
    <row r="2509" customHeight="1"/>
    <row r="2510" customHeight="1"/>
    <row r="2511" customHeight="1"/>
    <row r="2512" customHeight="1"/>
    <row r="2513" customHeight="1"/>
    <row r="2514" customHeight="1"/>
    <row r="2515" customHeight="1"/>
    <row r="2516" customHeight="1"/>
    <row r="2517" customHeight="1"/>
    <row r="2518" customHeight="1"/>
    <row r="2519" customHeight="1"/>
    <row r="2520" customHeight="1"/>
    <row r="2521" customHeight="1"/>
    <row r="2522" customHeight="1"/>
    <row r="2523" customHeight="1"/>
    <row r="2524" customHeight="1"/>
    <row r="2525" customHeight="1"/>
    <row r="2526" customHeight="1"/>
    <row r="2527" customHeight="1"/>
    <row r="2528" customHeight="1"/>
    <row r="2529" customHeight="1"/>
    <row r="2530" customHeight="1"/>
    <row r="2531" customHeight="1"/>
    <row r="2532" customHeight="1"/>
    <row r="2533" customHeight="1"/>
    <row r="2534" customHeight="1"/>
    <row r="2535" customHeight="1"/>
    <row r="2536" customHeight="1"/>
    <row r="2537" customHeight="1"/>
    <row r="2538" customHeight="1"/>
    <row r="2539" customHeight="1"/>
    <row r="2540" customHeight="1"/>
    <row r="2541" customHeight="1"/>
    <row r="2542" customHeight="1"/>
    <row r="2543" customHeight="1"/>
    <row r="2544" customHeight="1"/>
    <row r="2545" customHeight="1"/>
    <row r="2546" customHeight="1"/>
    <row r="2547" customHeight="1"/>
    <row r="2548" customHeight="1"/>
    <row r="2549" customHeight="1"/>
    <row r="2550" customHeight="1"/>
    <row r="2551" customHeight="1"/>
    <row r="2552" customHeight="1"/>
    <row r="2553" customHeight="1"/>
    <row r="2554" customHeight="1"/>
    <row r="2555" customHeight="1"/>
    <row r="2556" customHeight="1"/>
    <row r="2557" customHeight="1"/>
    <row r="2558" customHeight="1"/>
    <row r="2559" customHeight="1"/>
    <row r="2560" customHeight="1"/>
    <row r="2561" customHeight="1"/>
    <row r="2562" customHeight="1"/>
    <row r="2563" customHeight="1"/>
    <row r="2564" customHeight="1"/>
    <row r="2565" customHeight="1"/>
    <row r="2566" customHeight="1"/>
    <row r="2567" customHeight="1"/>
    <row r="2568" customHeight="1"/>
    <row r="2569" customHeight="1"/>
    <row r="2570" customHeight="1"/>
    <row r="2571" customHeight="1"/>
    <row r="2572" customHeight="1"/>
    <row r="2573" customHeight="1"/>
    <row r="2574" customHeight="1"/>
    <row r="2575" customHeight="1"/>
    <row r="2576" customHeight="1"/>
    <row r="2577" customHeight="1"/>
    <row r="2578" customHeight="1"/>
    <row r="2579" customHeight="1"/>
    <row r="2580" customHeight="1"/>
    <row r="2581" customHeight="1"/>
    <row r="2582" customHeight="1"/>
    <row r="2583" customHeight="1"/>
    <row r="2584" customHeight="1"/>
    <row r="2585" customHeight="1"/>
    <row r="2586" customHeight="1"/>
    <row r="2587" customHeight="1"/>
    <row r="2588" customHeight="1"/>
    <row r="2589" customHeight="1"/>
    <row r="2590" customHeight="1"/>
    <row r="2591" customHeight="1"/>
    <row r="2592" customHeight="1"/>
    <row r="2593" customHeight="1"/>
    <row r="2594" customHeight="1"/>
    <row r="2595" customHeight="1"/>
    <row r="2596" customHeight="1"/>
    <row r="2597" customHeight="1"/>
    <row r="2598" customHeight="1"/>
    <row r="2599" customHeight="1"/>
    <row r="2600" customHeight="1"/>
    <row r="2601" customHeight="1"/>
    <row r="2602" customHeight="1"/>
    <row r="2603" customHeight="1"/>
    <row r="2604" customHeight="1"/>
    <row r="2605" customHeight="1"/>
    <row r="2606" customHeight="1"/>
    <row r="2607" customHeight="1"/>
    <row r="2608" customHeight="1"/>
    <row r="2609" customHeight="1"/>
    <row r="2610" customHeight="1"/>
    <row r="2611" customHeight="1"/>
    <row r="2612" customHeight="1"/>
    <row r="2613" customHeight="1"/>
    <row r="2614" customHeight="1"/>
    <row r="2615" customHeight="1"/>
    <row r="2616" customHeight="1"/>
    <row r="2617" customHeight="1"/>
    <row r="2618" customHeight="1"/>
    <row r="2619" customHeight="1"/>
    <row r="2620" customHeight="1"/>
    <row r="2621" customHeight="1"/>
    <row r="2622" customHeight="1"/>
    <row r="2623" customHeight="1"/>
    <row r="2624" customHeight="1"/>
    <row r="2625" customHeight="1"/>
    <row r="2626" customHeight="1"/>
    <row r="2627" customHeight="1"/>
    <row r="2628" customHeight="1"/>
    <row r="2629" customHeight="1"/>
    <row r="2630" customHeight="1"/>
    <row r="2631" customHeight="1"/>
    <row r="2632" customHeight="1"/>
    <row r="2633" customHeight="1"/>
    <row r="2634" customHeight="1"/>
    <row r="2635" customHeight="1"/>
    <row r="2636" customHeight="1"/>
    <row r="2637" customHeight="1"/>
    <row r="2638" customHeight="1"/>
    <row r="2639" customHeight="1"/>
    <row r="2640" customHeight="1"/>
    <row r="2641" customHeight="1"/>
    <row r="2642" customHeight="1"/>
    <row r="2643" customHeight="1"/>
    <row r="2644" customHeight="1"/>
    <row r="2645" customHeight="1"/>
    <row r="2646" customHeight="1"/>
    <row r="2647" customHeight="1"/>
    <row r="2648" customHeight="1"/>
    <row r="2649" customHeight="1"/>
    <row r="2650" customHeight="1"/>
    <row r="2651" customHeight="1"/>
    <row r="2652" customHeight="1"/>
    <row r="2653" customHeight="1"/>
    <row r="2654" customHeight="1"/>
    <row r="2655" customHeight="1"/>
    <row r="2656" customHeight="1"/>
    <row r="2657" customHeight="1"/>
    <row r="2658" customHeight="1"/>
    <row r="2659" customHeight="1"/>
    <row r="2660" customHeight="1"/>
    <row r="2661" customHeight="1"/>
    <row r="2662" customHeight="1"/>
    <row r="2663" customHeight="1"/>
    <row r="2664" customHeight="1"/>
    <row r="2665" customHeight="1"/>
    <row r="2666" customHeight="1"/>
    <row r="2667" customHeight="1"/>
    <row r="2668" customHeight="1"/>
    <row r="2669" customHeight="1"/>
    <row r="2670" customHeight="1"/>
    <row r="2671" customHeight="1"/>
    <row r="2672" customHeight="1"/>
    <row r="2673" customHeight="1"/>
    <row r="2674" customHeight="1"/>
    <row r="2675" customHeight="1"/>
    <row r="2676" customHeight="1"/>
    <row r="2677" customHeight="1"/>
    <row r="2678" customHeight="1"/>
    <row r="2679" customHeight="1"/>
    <row r="2680" customHeight="1"/>
    <row r="2681" customHeight="1"/>
    <row r="2682" customHeight="1"/>
    <row r="2683" customHeight="1"/>
    <row r="2684" customHeight="1"/>
    <row r="2685" customHeight="1"/>
    <row r="2686" customHeight="1"/>
    <row r="2687" customHeight="1"/>
    <row r="2688" customHeight="1"/>
    <row r="2689" customHeight="1"/>
    <row r="2690" customHeight="1"/>
    <row r="2691" customHeight="1"/>
    <row r="2692" customHeight="1"/>
    <row r="2693" customHeight="1"/>
    <row r="2694" customHeight="1"/>
    <row r="2695" customHeight="1"/>
    <row r="2696" customHeight="1"/>
    <row r="2697" customHeight="1"/>
    <row r="2698" customHeight="1"/>
    <row r="2699" customHeight="1"/>
    <row r="2700" customHeight="1"/>
    <row r="2701" customHeight="1"/>
    <row r="2702" customHeight="1"/>
    <row r="2703" customHeight="1"/>
    <row r="2704" customHeight="1"/>
    <row r="2705" customHeight="1"/>
    <row r="2706" customHeight="1"/>
    <row r="2707" customHeight="1"/>
    <row r="2708" customHeight="1"/>
    <row r="2709" customHeight="1"/>
    <row r="2710" customHeight="1"/>
    <row r="2711" customHeight="1"/>
    <row r="2712" customHeight="1"/>
    <row r="2713" customHeight="1"/>
    <row r="2714" customHeight="1"/>
    <row r="2715" customHeight="1"/>
    <row r="2716" customHeight="1"/>
    <row r="2717" customHeight="1"/>
    <row r="2718" customHeight="1"/>
    <row r="2719" customHeight="1"/>
    <row r="2720" customHeight="1"/>
    <row r="2721" customHeight="1"/>
    <row r="2722" customHeight="1"/>
    <row r="2723" customHeight="1"/>
    <row r="2724" customHeight="1"/>
    <row r="2725" customHeight="1"/>
    <row r="2726" customHeight="1"/>
    <row r="2727" customHeight="1"/>
    <row r="2728" customHeight="1"/>
    <row r="2729" customHeight="1"/>
    <row r="2730" customHeight="1"/>
    <row r="2731" customHeight="1"/>
    <row r="2732" customHeight="1"/>
    <row r="2733" customHeight="1"/>
    <row r="2734" customHeight="1"/>
    <row r="2735" customHeight="1"/>
    <row r="2736" customHeight="1"/>
    <row r="2737" customHeight="1"/>
    <row r="2738" customHeight="1"/>
    <row r="2739" customHeight="1"/>
    <row r="2740" customHeight="1"/>
    <row r="2741" customHeight="1"/>
    <row r="2742" customHeight="1"/>
    <row r="2743" customHeight="1"/>
    <row r="2744" customHeight="1"/>
    <row r="2745" customHeight="1"/>
    <row r="2746" customHeight="1"/>
    <row r="2747" customHeight="1"/>
    <row r="2748" customHeight="1"/>
    <row r="2749" customHeight="1"/>
    <row r="2750" customHeight="1"/>
    <row r="2751" customHeight="1"/>
    <row r="2752" customHeight="1"/>
    <row r="2753" customHeight="1"/>
    <row r="2754" customHeight="1"/>
    <row r="2755" customHeight="1"/>
    <row r="2756" customHeight="1"/>
    <row r="2757" customHeight="1"/>
    <row r="2758" customHeight="1"/>
    <row r="2759" customHeight="1"/>
    <row r="2760" customHeight="1"/>
    <row r="2761" customHeight="1"/>
    <row r="2762" customHeight="1"/>
    <row r="2763" customHeight="1"/>
    <row r="2764" customHeight="1"/>
    <row r="2765" customHeight="1"/>
    <row r="2766" customHeight="1"/>
    <row r="2767" customHeight="1"/>
    <row r="2768" customHeight="1"/>
    <row r="2769" customHeight="1"/>
    <row r="2770" customHeight="1"/>
    <row r="2771" customHeight="1"/>
    <row r="2772" customHeight="1"/>
    <row r="2773" customHeight="1"/>
    <row r="2774" customHeight="1"/>
    <row r="2775" customHeight="1"/>
    <row r="2776" customHeight="1"/>
    <row r="2777" customHeight="1"/>
    <row r="2778" customHeight="1"/>
    <row r="2779" customHeight="1"/>
    <row r="2780" customHeight="1"/>
    <row r="2781" customHeight="1"/>
    <row r="2782" customHeight="1"/>
    <row r="2783" customHeight="1"/>
    <row r="2784" customHeight="1"/>
    <row r="2785" customHeight="1"/>
    <row r="2786" customHeight="1"/>
    <row r="2787" customHeight="1"/>
    <row r="2788" customHeight="1"/>
    <row r="2789" customHeight="1"/>
    <row r="2790" customHeight="1"/>
    <row r="2791" customHeight="1"/>
    <row r="2792" customHeight="1"/>
    <row r="2793" customHeight="1"/>
    <row r="2794" customHeight="1"/>
    <row r="2795" customHeight="1"/>
    <row r="2796" customHeight="1"/>
    <row r="2797" customHeight="1"/>
    <row r="2798" customHeight="1"/>
    <row r="2799" customHeight="1"/>
    <row r="2800" customHeight="1"/>
    <row r="2801" customHeight="1"/>
    <row r="2802" customHeight="1"/>
    <row r="2803" customHeight="1"/>
    <row r="2804" customHeight="1"/>
    <row r="2805" customHeight="1"/>
    <row r="2806" customHeight="1"/>
    <row r="2807" customHeight="1"/>
    <row r="2808" customHeight="1"/>
    <row r="2809" customHeight="1"/>
    <row r="2810" customHeight="1"/>
    <row r="2811" customHeight="1"/>
    <row r="2812" customHeight="1"/>
    <row r="2813" customHeight="1"/>
    <row r="2814" customHeight="1"/>
    <row r="2815" customHeight="1"/>
    <row r="2816" customHeight="1"/>
    <row r="2817" customHeight="1"/>
    <row r="2818" customHeight="1"/>
    <row r="2819" customHeight="1"/>
    <row r="2820" customHeight="1"/>
    <row r="2821" customHeight="1"/>
    <row r="2822" customHeight="1"/>
    <row r="2823" customHeight="1"/>
    <row r="2824" customHeight="1"/>
    <row r="2825" customHeight="1"/>
    <row r="2826" customHeight="1"/>
    <row r="2827" customHeight="1"/>
    <row r="2828" customHeight="1"/>
    <row r="2829" customHeight="1"/>
    <row r="2830" customHeight="1"/>
    <row r="2831" customHeight="1"/>
    <row r="2832" customHeight="1"/>
    <row r="2833" customHeight="1"/>
    <row r="2834" customHeight="1"/>
    <row r="2835" customHeight="1"/>
    <row r="2836" customHeight="1"/>
    <row r="2837" customHeight="1"/>
    <row r="2838" customHeight="1"/>
    <row r="2839" customHeight="1"/>
    <row r="2840" customHeight="1"/>
    <row r="2841" customHeight="1"/>
    <row r="2842" customHeight="1"/>
    <row r="2843" customHeight="1"/>
    <row r="2844" customHeight="1"/>
    <row r="2845" customHeight="1"/>
    <row r="2846" customHeight="1"/>
    <row r="2847" customHeight="1"/>
    <row r="2848" customHeight="1"/>
    <row r="2849" customHeight="1"/>
    <row r="2850" customHeight="1"/>
    <row r="2851" customHeight="1"/>
    <row r="2852" customHeight="1"/>
    <row r="2853" customHeight="1"/>
    <row r="2854" customHeight="1"/>
    <row r="2855" customHeight="1"/>
    <row r="2856" customHeight="1"/>
    <row r="2857" customHeight="1"/>
    <row r="2858" customHeight="1"/>
    <row r="2859" customHeight="1"/>
    <row r="2860" customHeight="1"/>
    <row r="2861" customHeight="1"/>
    <row r="2862" customHeight="1"/>
    <row r="2863" customHeight="1"/>
    <row r="2864" customHeight="1"/>
    <row r="2865" customHeight="1"/>
    <row r="2866" customHeight="1"/>
    <row r="2867" customHeight="1"/>
    <row r="2868" customHeight="1"/>
    <row r="2869" customHeight="1"/>
    <row r="2870" customHeight="1"/>
    <row r="2871" customHeight="1"/>
    <row r="2872" customHeight="1"/>
    <row r="2873" customHeight="1"/>
    <row r="2874" customHeight="1"/>
    <row r="2875" customHeight="1"/>
    <row r="2876" customHeight="1"/>
    <row r="2877" customHeight="1"/>
    <row r="2878" customHeight="1"/>
    <row r="2879" customHeight="1"/>
    <row r="2880" customHeight="1"/>
    <row r="2881" customHeight="1"/>
    <row r="2882" customHeight="1"/>
    <row r="2883" customHeight="1"/>
    <row r="2884" customHeight="1"/>
    <row r="2885" customHeight="1"/>
    <row r="2886" customHeight="1"/>
    <row r="2887" customHeight="1"/>
    <row r="2888" customHeight="1"/>
    <row r="2889" customHeight="1"/>
    <row r="2890" customHeight="1"/>
    <row r="2891" customHeight="1"/>
    <row r="2892" customHeight="1"/>
    <row r="2893" customHeight="1"/>
    <row r="2894" customHeight="1"/>
    <row r="2895" customHeight="1"/>
    <row r="2896" customHeight="1"/>
    <row r="2897" customHeight="1"/>
    <row r="2898" customHeight="1"/>
    <row r="2899" customHeight="1"/>
    <row r="2900" customHeight="1"/>
    <row r="2901" customHeight="1"/>
    <row r="2902" customHeight="1"/>
    <row r="2903" customHeight="1"/>
    <row r="2904" customHeight="1"/>
    <row r="2905" customHeight="1"/>
    <row r="2906" customHeight="1"/>
    <row r="2907" customHeight="1"/>
    <row r="2908" customHeight="1"/>
    <row r="2909" customHeight="1"/>
    <row r="2910" customHeight="1"/>
    <row r="2911" customHeight="1"/>
    <row r="2912" customHeight="1"/>
    <row r="2913" customHeight="1"/>
    <row r="2914" customHeight="1"/>
    <row r="2915" customHeight="1"/>
    <row r="2916" customHeight="1"/>
    <row r="2917" customHeight="1"/>
    <row r="2918" customHeight="1"/>
    <row r="2919" customHeight="1"/>
    <row r="2920" customHeight="1"/>
    <row r="2921" customHeight="1"/>
    <row r="2922" customHeight="1"/>
    <row r="2923" customHeight="1"/>
    <row r="2924" customHeight="1"/>
    <row r="2925" customHeight="1"/>
    <row r="2926" customHeight="1"/>
    <row r="2927" customHeight="1"/>
    <row r="2928" customHeight="1"/>
    <row r="2929" customHeight="1"/>
    <row r="2930" customHeight="1"/>
    <row r="2931" customHeight="1"/>
    <row r="2932" customHeight="1"/>
    <row r="2933" customHeight="1"/>
    <row r="2934" customHeight="1"/>
    <row r="2935" customHeight="1"/>
    <row r="2936" customHeight="1"/>
    <row r="2937" customHeight="1"/>
    <row r="2938" customHeight="1"/>
    <row r="2939" customHeight="1"/>
    <row r="2940" customHeight="1"/>
    <row r="2941" customHeight="1"/>
    <row r="2942" customHeight="1"/>
    <row r="2943" customHeight="1"/>
    <row r="2944" customHeight="1"/>
    <row r="2945" customHeight="1"/>
    <row r="2946" customHeight="1"/>
    <row r="2947" customHeight="1"/>
    <row r="2948" customHeight="1"/>
    <row r="2949" customHeight="1"/>
    <row r="2950" customHeight="1"/>
    <row r="2951" customHeight="1"/>
    <row r="2952" customHeight="1"/>
    <row r="2953" customHeight="1"/>
    <row r="2954" customHeight="1"/>
    <row r="2955" customHeight="1"/>
    <row r="2956" customHeight="1"/>
    <row r="2957" customHeight="1"/>
    <row r="2958" customHeight="1"/>
    <row r="2959" customHeight="1"/>
    <row r="2960" customHeight="1"/>
    <row r="2961" customHeight="1"/>
    <row r="2962" customHeight="1"/>
    <row r="2963" customHeight="1"/>
    <row r="2964" customHeight="1"/>
    <row r="2965" customHeight="1"/>
    <row r="2966" customHeight="1"/>
    <row r="2967" customHeight="1"/>
    <row r="2968" customHeight="1"/>
    <row r="2969" customHeight="1"/>
    <row r="2970" customHeight="1"/>
    <row r="2971" customHeight="1"/>
    <row r="2972" customHeight="1"/>
    <row r="2973" customHeight="1"/>
    <row r="2974" customHeight="1"/>
    <row r="2975" customHeight="1"/>
    <row r="2976" customHeight="1"/>
    <row r="2977" customHeight="1"/>
    <row r="2978" customHeight="1"/>
    <row r="2979" customHeight="1"/>
    <row r="2980" customHeight="1"/>
    <row r="2981" customHeight="1"/>
    <row r="2982" customHeight="1"/>
    <row r="2983" customHeight="1"/>
    <row r="2984" customHeight="1"/>
    <row r="2985" customHeight="1"/>
    <row r="2986" customHeight="1"/>
    <row r="2987" customHeight="1"/>
    <row r="2988" customHeight="1"/>
    <row r="2989" customHeight="1"/>
    <row r="2990" customHeight="1"/>
    <row r="2991" customHeight="1"/>
    <row r="2992" customHeight="1"/>
    <row r="2993" customHeight="1"/>
    <row r="2994" customHeight="1"/>
    <row r="2995" customHeight="1"/>
    <row r="2996" customHeight="1"/>
    <row r="2997" customHeight="1"/>
    <row r="2998" customHeight="1"/>
    <row r="2999" customHeight="1"/>
    <row r="3000" customHeight="1"/>
    <row r="3001" customHeight="1"/>
    <row r="3002" customHeight="1"/>
    <row r="3003" customHeight="1"/>
    <row r="3004" customHeight="1"/>
    <row r="3005" customHeight="1"/>
    <row r="3006" customHeight="1"/>
    <row r="3007" customHeight="1"/>
    <row r="3008" customHeight="1"/>
    <row r="3009" customHeight="1"/>
    <row r="3010" customHeight="1"/>
    <row r="3011" customHeight="1"/>
    <row r="3012" customHeight="1"/>
    <row r="3013" customHeight="1"/>
    <row r="3014" customHeight="1"/>
    <row r="3015" customHeight="1"/>
    <row r="3016" customHeight="1"/>
    <row r="3017" customHeight="1"/>
    <row r="3018" customHeight="1"/>
    <row r="3019" customHeight="1"/>
    <row r="3020" customHeight="1"/>
    <row r="3021" customHeight="1"/>
    <row r="3022" customHeight="1"/>
    <row r="3023" customHeight="1"/>
    <row r="3024" customHeight="1"/>
    <row r="3025" customHeight="1"/>
    <row r="3026" customHeight="1"/>
    <row r="3027" customHeight="1"/>
    <row r="3028" customHeight="1"/>
    <row r="3029" customHeight="1"/>
    <row r="3030" customHeight="1"/>
    <row r="3031" customHeight="1"/>
    <row r="3032" customHeight="1"/>
    <row r="3033" customHeight="1"/>
    <row r="3034" customHeight="1"/>
    <row r="3035" customHeight="1"/>
    <row r="3036" customHeight="1"/>
    <row r="3037" customHeight="1"/>
    <row r="3038" customHeight="1"/>
    <row r="3039" customHeight="1"/>
    <row r="3040" customHeight="1"/>
    <row r="3041" customHeight="1"/>
    <row r="3042" customHeight="1"/>
    <row r="3043" customHeight="1"/>
    <row r="3044" customHeight="1"/>
    <row r="3045" customHeight="1"/>
    <row r="3046" customHeight="1"/>
    <row r="3047" customHeight="1"/>
    <row r="3048" customHeight="1"/>
    <row r="3049" customHeight="1"/>
    <row r="3050" customHeight="1"/>
    <row r="3051" customHeight="1"/>
    <row r="3052" customHeight="1"/>
    <row r="3053" customHeight="1"/>
    <row r="3054" customHeight="1"/>
    <row r="3055" customHeight="1"/>
    <row r="3056" customHeight="1"/>
    <row r="3057" customHeight="1"/>
    <row r="3058" customHeight="1"/>
    <row r="3059" customHeight="1"/>
    <row r="3060" customHeight="1"/>
    <row r="3061" customHeight="1"/>
    <row r="3062" customHeight="1"/>
    <row r="3063" customHeight="1"/>
    <row r="3064" customHeight="1"/>
    <row r="3065" customHeight="1"/>
    <row r="3066" customHeight="1"/>
    <row r="3067" customHeight="1"/>
    <row r="3068" customHeight="1"/>
    <row r="3069" customHeight="1"/>
    <row r="3070" customHeight="1"/>
    <row r="3071" customHeight="1"/>
    <row r="3072" customHeight="1"/>
    <row r="3073" customHeight="1"/>
    <row r="3074" customHeight="1"/>
    <row r="3075" customHeight="1"/>
    <row r="3076" customHeight="1"/>
    <row r="3077" customHeight="1"/>
    <row r="3078" customHeight="1"/>
    <row r="3079" customHeight="1"/>
    <row r="3080" customHeight="1"/>
    <row r="3081" customHeight="1"/>
    <row r="3082" customHeight="1"/>
    <row r="3083" customHeight="1"/>
    <row r="3084" customHeight="1"/>
    <row r="3085" customHeight="1"/>
    <row r="3086" customHeight="1"/>
    <row r="3087" customHeight="1"/>
    <row r="3088" customHeight="1"/>
    <row r="3089" customHeight="1"/>
    <row r="3090" customHeight="1"/>
    <row r="3091" customHeight="1"/>
    <row r="3092" customHeight="1"/>
    <row r="3093" customHeight="1"/>
    <row r="3094" customHeight="1"/>
    <row r="3095" customHeight="1"/>
    <row r="3096" customHeight="1"/>
    <row r="3097" customHeight="1"/>
    <row r="3098" customHeight="1"/>
    <row r="3099" customHeight="1"/>
    <row r="3100" customHeight="1"/>
    <row r="3101" customHeight="1"/>
    <row r="3102" customHeight="1"/>
    <row r="3103" customHeight="1"/>
    <row r="3104" customHeight="1"/>
    <row r="3105" customHeight="1"/>
    <row r="3106" customHeight="1"/>
    <row r="3107" customHeight="1"/>
    <row r="3108" customHeight="1"/>
    <row r="3109" customHeight="1"/>
    <row r="3110" customHeight="1"/>
    <row r="3111" customHeight="1"/>
    <row r="3112" customHeight="1"/>
    <row r="3113" customHeight="1"/>
    <row r="3114" customHeight="1"/>
    <row r="3115" customHeight="1"/>
    <row r="3116" customHeight="1"/>
    <row r="3117" customHeight="1"/>
    <row r="3118" customHeight="1"/>
    <row r="3119" customHeight="1"/>
    <row r="3120" customHeight="1"/>
    <row r="3121" customHeight="1"/>
    <row r="3122" customHeight="1"/>
    <row r="3123" customHeight="1"/>
    <row r="3124" customHeight="1"/>
    <row r="3125" customHeight="1"/>
    <row r="3126" customHeight="1"/>
    <row r="3127" customHeight="1"/>
    <row r="3128" customHeight="1"/>
    <row r="3129" customHeight="1"/>
    <row r="3130" customHeight="1"/>
    <row r="3131" customHeight="1"/>
    <row r="3132" customHeight="1"/>
    <row r="3133" customHeight="1"/>
    <row r="3134" customHeight="1"/>
    <row r="3135" customHeight="1"/>
    <row r="3136" customHeight="1"/>
    <row r="3137" customHeight="1"/>
    <row r="3138" customHeight="1"/>
    <row r="3139" customHeight="1"/>
    <row r="3140" customHeight="1"/>
    <row r="3141" customHeight="1"/>
    <row r="3142" customHeight="1"/>
    <row r="3143" customHeight="1"/>
    <row r="3144" customHeight="1"/>
    <row r="3145" customHeight="1"/>
    <row r="3146" customHeight="1"/>
    <row r="3147" customHeight="1"/>
    <row r="3148" customHeight="1"/>
    <row r="3149" customHeight="1"/>
    <row r="3150" customHeight="1"/>
    <row r="3151" customHeight="1"/>
    <row r="3152" customHeight="1"/>
    <row r="3153" customHeight="1"/>
    <row r="3154" customHeight="1"/>
    <row r="3155" customHeight="1"/>
    <row r="3156" customHeight="1"/>
    <row r="3157" customHeight="1"/>
    <row r="3158" customHeight="1"/>
    <row r="3159" customHeight="1"/>
    <row r="3160" customHeight="1"/>
    <row r="3161" customHeight="1"/>
    <row r="3162" customHeight="1"/>
    <row r="3163" customHeight="1"/>
    <row r="3164" customHeight="1"/>
    <row r="3165" customHeight="1"/>
    <row r="3166" customHeight="1"/>
    <row r="3167" customHeight="1"/>
    <row r="3168" customHeight="1"/>
    <row r="3169" customHeight="1"/>
    <row r="3170" customHeight="1"/>
    <row r="3171" customHeight="1"/>
    <row r="3172" customHeight="1"/>
    <row r="3173" customHeight="1"/>
    <row r="3174" customHeight="1"/>
    <row r="3175" customHeight="1"/>
    <row r="3176" customHeight="1"/>
    <row r="3177" customHeight="1"/>
    <row r="3178" customHeight="1"/>
    <row r="3179" customHeight="1"/>
    <row r="3180" customHeight="1"/>
    <row r="3181" customHeight="1"/>
    <row r="3182" customHeight="1"/>
    <row r="3183" customHeight="1"/>
    <row r="3184" customHeight="1"/>
    <row r="3185" customHeight="1"/>
    <row r="3186" customHeight="1"/>
    <row r="3187" customHeight="1"/>
    <row r="3188" customHeight="1"/>
    <row r="3189" customHeight="1"/>
    <row r="3190" customHeight="1"/>
    <row r="3191" customHeight="1"/>
    <row r="3192" customHeight="1"/>
    <row r="3193" customHeight="1"/>
    <row r="3194" customHeight="1"/>
    <row r="3195" customHeight="1"/>
    <row r="3196" customHeight="1"/>
    <row r="3197" customHeight="1"/>
    <row r="3198" customHeight="1"/>
    <row r="3199" customHeight="1"/>
    <row r="3200" customHeight="1"/>
    <row r="3201" customHeight="1"/>
    <row r="3202" customHeight="1"/>
    <row r="3203" customHeight="1"/>
    <row r="3204" customHeight="1"/>
    <row r="3205" customHeight="1"/>
    <row r="3206" customHeight="1"/>
    <row r="3207" customHeight="1"/>
    <row r="3208" customHeight="1"/>
    <row r="3209" customHeight="1"/>
    <row r="3210" customHeight="1"/>
    <row r="3211" customHeight="1"/>
    <row r="3212" customHeight="1"/>
    <row r="3213" customHeight="1"/>
    <row r="3214" customHeight="1"/>
    <row r="3215" customHeight="1"/>
    <row r="3216" customHeight="1"/>
    <row r="3217" customHeight="1"/>
    <row r="3218" customHeight="1"/>
    <row r="3219" customHeight="1"/>
    <row r="3220" customHeight="1"/>
    <row r="3221" customHeight="1"/>
    <row r="3222" customHeight="1"/>
    <row r="3223" customHeight="1"/>
    <row r="3224" customHeight="1"/>
    <row r="3225" customHeight="1"/>
    <row r="3226" customHeight="1"/>
    <row r="3227" customHeight="1"/>
    <row r="3228" customHeight="1"/>
    <row r="3229" customHeight="1"/>
    <row r="3230" customHeight="1"/>
    <row r="3231" customHeight="1"/>
    <row r="3232" customHeight="1"/>
    <row r="3233" customHeight="1"/>
    <row r="3234" customHeight="1"/>
    <row r="3235" customHeight="1"/>
    <row r="3236" customHeight="1"/>
    <row r="3237" customHeight="1"/>
    <row r="3238" customHeight="1"/>
    <row r="3239" customHeight="1"/>
    <row r="3240" customHeight="1"/>
    <row r="3241" customHeight="1"/>
    <row r="3242" customHeight="1"/>
    <row r="3243" customHeight="1"/>
    <row r="3244" customHeight="1"/>
    <row r="3245" customHeight="1"/>
    <row r="3246" customHeight="1"/>
    <row r="3247" customHeight="1"/>
    <row r="3248" customHeight="1"/>
    <row r="3249" customHeight="1"/>
    <row r="3250" customHeight="1"/>
    <row r="3251" customHeight="1"/>
    <row r="3252" customHeight="1"/>
    <row r="3253" customHeight="1"/>
    <row r="3254" customHeight="1"/>
    <row r="3255" customHeight="1"/>
    <row r="3256" customHeight="1"/>
    <row r="3257" customHeight="1"/>
    <row r="3258" customHeight="1"/>
    <row r="3259" customHeight="1"/>
    <row r="3260" customHeight="1"/>
    <row r="3261" customHeight="1"/>
    <row r="3262" customHeight="1"/>
    <row r="3263" customHeight="1"/>
    <row r="3264" customHeight="1"/>
    <row r="3265" customHeight="1"/>
    <row r="3266" customHeight="1"/>
    <row r="3267" customHeight="1"/>
    <row r="3268" customHeight="1"/>
    <row r="3269" customHeight="1"/>
    <row r="3270" customHeight="1"/>
    <row r="3271" customHeight="1"/>
    <row r="3272" customHeight="1"/>
    <row r="3273" customHeight="1"/>
    <row r="3274" customHeight="1"/>
    <row r="3275" customHeight="1"/>
    <row r="3276" customHeight="1"/>
    <row r="3277" customHeight="1"/>
    <row r="3278" customHeight="1"/>
    <row r="3279" customHeight="1"/>
    <row r="3280" customHeight="1"/>
    <row r="3281" customHeight="1"/>
    <row r="3282" customHeight="1"/>
    <row r="3283" customHeight="1"/>
    <row r="3284" customHeight="1"/>
    <row r="3285" customHeight="1"/>
    <row r="3286" customHeight="1"/>
    <row r="3287" customHeight="1"/>
    <row r="3288" customHeight="1"/>
    <row r="3289" customHeight="1"/>
    <row r="3290" customHeight="1"/>
    <row r="3291" customHeight="1"/>
    <row r="3292" customHeight="1"/>
    <row r="3293" customHeight="1"/>
    <row r="3294" customHeight="1"/>
    <row r="3295" customHeight="1"/>
    <row r="3296" customHeight="1"/>
    <row r="3297" customHeight="1"/>
    <row r="3298" customHeight="1"/>
    <row r="3299" customHeight="1"/>
    <row r="3300" customHeight="1"/>
    <row r="3301" customHeight="1"/>
    <row r="3302" customHeight="1"/>
    <row r="3303" customHeight="1"/>
    <row r="3304" customHeight="1"/>
    <row r="3305" customHeight="1"/>
    <row r="3306" customHeight="1"/>
    <row r="3307" customHeight="1"/>
    <row r="3308" customHeight="1"/>
    <row r="3309" customHeight="1"/>
    <row r="3310" customHeight="1"/>
    <row r="3311" customHeight="1"/>
    <row r="3312" customHeight="1"/>
    <row r="3313" customHeight="1"/>
    <row r="3314" customHeight="1"/>
    <row r="3315" customHeight="1"/>
    <row r="3316" customHeight="1"/>
    <row r="3317" customHeight="1"/>
    <row r="3318" customHeight="1"/>
    <row r="3319" customHeight="1"/>
    <row r="3320" customHeight="1"/>
    <row r="3321" customHeight="1"/>
    <row r="3322" customHeight="1"/>
    <row r="3323" customHeight="1"/>
    <row r="3324" customHeight="1"/>
    <row r="3325" customHeight="1"/>
    <row r="3326" customHeight="1"/>
    <row r="3327" customHeight="1"/>
    <row r="3328" customHeight="1"/>
    <row r="3329" customHeight="1"/>
    <row r="3330" customHeight="1"/>
    <row r="3331" customHeight="1"/>
    <row r="3332" customHeight="1"/>
    <row r="3333" customHeight="1"/>
    <row r="3334" customHeight="1"/>
    <row r="3335" customHeight="1"/>
    <row r="3336" customHeight="1"/>
    <row r="3337" customHeight="1"/>
    <row r="3338" customHeight="1"/>
    <row r="3339" customHeight="1"/>
    <row r="3340" customHeight="1"/>
    <row r="3341" customHeight="1"/>
    <row r="3342" customHeight="1"/>
    <row r="3343" customHeight="1"/>
    <row r="3344" customHeight="1"/>
    <row r="3345" customHeight="1"/>
    <row r="3346" customHeight="1"/>
    <row r="3347" customHeight="1"/>
    <row r="3348" customHeight="1"/>
    <row r="3349" customHeight="1"/>
    <row r="3350" customHeight="1"/>
    <row r="3351" customHeight="1"/>
    <row r="3352" customHeight="1"/>
    <row r="3353" customHeight="1"/>
    <row r="3354" customHeight="1"/>
    <row r="3355" customHeight="1"/>
    <row r="3356" customHeight="1"/>
    <row r="3357" customHeight="1"/>
    <row r="3358" customHeight="1"/>
    <row r="3359" customHeight="1"/>
    <row r="3360" customHeight="1"/>
    <row r="3361" customHeight="1"/>
    <row r="3362" customHeight="1"/>
    <row r="3363" customHeight="1"/>
    <row r="3364" customHeight="1"/>
    <row r="3365" customHeight="1"/>
    <row r="3366" customHeight="1"/>
    <row r="3367" customHeight="1"/>
    <row r="3368" customHeight="1"/>
    <row r="3369" customHeight="1"/>
    <row r="3370" customHeight="1"/>
    <row r="3371" customHeight="1"/>
    <row r="3372" customHeight="1"/>
    <row r="3373" customHeight="1"/>
    <row r="3374" customHeight="1"/>
    <row r="3375" customHeight="1"/>
    <row r="3376" customHeight="1"/>
    <row r="3377" customHeight="1"/>
    <row r="3378" customHeight="1"/>
    <row r="3379" customHeight="1"/>
    <row r="3380" customHeight="1"/>
    <row r="3381" customHeight="1"/>
    <row r="3382" customHeight="1"/>
    <row r="3383" customHeight="1"/>
    <row r="3384" customHeight="1"/>
    <row r="3385" customHeight="1"/>
    <row r="3386" customHeight="1"/>
    <row r="3387" customHeight="1"/>
    <row r="3388" customHeight="1"/>
    <row r="3389" customHeight="1"/>
    <row r="3390" customHeight="1"/>
    <row r="3391" customHeight="1"/>
    <row r="3392" customHeight="1"/>
    <row r="3393" customHeight="1"/>
    <row r="3394" customHeight="1"/>
    <row r="3395" customHeight="1"/>
    <row r="3396" customHeight="1"/>
    <row r="3397" customHeight="1"/>
    <row r="3398" customHeight="1"/>
    <row r="3399" customHeight="1"/>
    <row r="3400" customHeight="1"/>
    <row r="3401" customHeight="1"/>
    <row r="3402" customHeight="1"/>
    <row r="3403" customHeight="1"/>
    <row r="3404" customHeight="1"/>
    <row r="3405" customHeight="1"/>
    <row r="3406" customHeight="1"/>
    <row r="3407" customHeight="1"/>
    <row r="3408" customHeight="1"/>
    <row r="3409" customHeight="1"/>
    <row r="3410" customHeight="1"/>
    <row r="3411" customHeight="1"/>
    <row r="3412" customHeight="1"/>
    <row r="3413" customHeight="1"/>
    <row r="3414" customHeight="1"/>
    <row r="3415" customHeight="1"/>
    <row r="3416" customHeight="1"/>
    <row r="3417" customHeight="1"/>
    <row r="3418" customHeight="1"/>
    <row r="3419" customHeight="1"/>
    <row r="3420" customHeight="1"/>
    <row r="3421" customHeight="1"/>
    <row r="3422" customHeight="1"/>
    <row r="3423" customHeight="1"/>
    <row r="3424" customHeight="1"/>
    <row r="3425" customHeight="1"/>
    <row r="3426" customHeight="1"/>
    <row r="3427" customHeight="1"/>
    <row r="3428" customHeight="1"/>
    <row r="3429" customHeight="1"/>
    <row r="3430" customHeight="1"/>
    <row r="3431" customHeight="1"/>
    <row r="3432" customHeight="1"/>
    <row r="3433" customHeight="1"/>
    <row r="3434" customHeight="1"/>
    <row r="3435" customHeight="1"/>
    <row r="3436" customHeight="1"/>
    <row r="3437" customHeight="1"/>
    <row r="3438" customHeight="1"/>
    <row r="3439" customHeight="1"/>
    <row r="3440" customHeight="1"/>
    <row r="3441" customHeight="1"/>
    <row r="3442" customHeight="1"/>
    <row r="3443" customHeight="1"/>
    <row r="3444" customHeight="1"/>
    <row r="3445" customHeight="1"/>
    <row r="3446" customHeight="1"/>
    <row r="3447" customHeight="1"/>
    <row r="3448" customHeight="1"/>
    <row r="3449" customHeight="1"/>
    <row r="3450" customHeight="1"/>
    <row r="3451" customHeight="1"/>
    <row r="3452" customHeight="1"/>
    <row r="3453" customHeight="1"/>
    <row r="3454" customHeight="1"/>
    <row r="3455" customHeight="1"/>
    <row r="3456" customHeight="1"/>
    <row r="3457" customHeight="1"/>
    <row r="3458" customHeight="1"/>
    <row r="3459" customHeight="1"/>
    <row r="3460" customHeight="1"/>
    <row r="3461" customHeight="1"/>
    <row r="3462" customHeight="1"/>
    <row r="3463" customHeight="1"/>
    <row r="3464" customHeight="1"/>
    <row r="3465" customHeight="1"/>
    <row r="3466" customHeight="1"/>
    <row r="3467" customHeight="1"/>
    <row r="3468" customHeight="1"/>
    <row r="3469" customHeight="1"/>
    <row r="3470" customHeight="1"/>
    <row r="3471" customHeight="1"/>
    <row r="3472" customHeight="1"/>
    <row r="3473" customHeight="1"/>
    <row r="3474" customHeight="1"/>
    <row r="3475" customHeight="1"/>
    <row r="3476" customHeight="1"/>
    <row r="3477" customHeight="1"/>
    <row r="3478" customHeight="1"/>
    <row r="3479" customHeight="1"/>
    <row r="3480" customHeight="1"/>
    <row r="3481" customHeight="1"/>
    <row r="3482" customHeight="1"/>
    <row r="3483" customHeight="1"/>
    <row r="3484" customHeight="1"/>
    <row r="3485" customHeight="1"/>
    <row r="3486" customHeight="1"/>
    <row r="3487" customHeight="1"/>
    <row r="3488" customHeight="1"/>
    <row r="3489" customHeight="1"/>
    <row r="3490" customHeight="1"/>
    <row r="3491" customHeight="1"/>
    <row r="3492" customHeight="1"/>
    <row r="3493" customHeight="1"/>
    <row r="3494" customHeight="1"/>
    <row r="3495" customHeight="1"/>
    <row r="3496" customHeight="1"/>
    <row r="3497" customHeight="1"/>
    <row r="3498" customHeight="1"/>
    <row r="3499" customHeight="1"/>
    <row r="3500" customHeight="1"/>
    <row r="3501" customHeight="1"/>
    <row r="3502" customHeight="1"/>
    <row r="3503" customHeight="1"/>
    <row r="3504" customHeight="1"/>
    <row r="3505" customHeight="1"/>
    <row r="3506" customHeight="1"/>
    <row r="3507" customHeight="1"/>
    <row r="3508" customHeight="1"/>
    <row r="3509" customHeight="1"/>
    <row r="3510" customHeight="1"/>
    <row r="3511" customHeight="1"/>
    <row r="3512" customHeight="1"/>
    <row r="3513" customHeight="1"/>
    <row r="3514" customHeight="1"/>
    <row r="3515" customHeight="1"/>
    <row r="3516" customHeight="1"/>
    <row r="3517" customHeight="1"/>
    <row r="3518" customHeight="1"/>
    <row r="3519" customHeight="1"/>
    <row r="3520" customHeight="1"/>
    <row r="3521" customHeight="1"/>
    <row r="3522" customHeight="1"/>
    <row r="3523" customHeight="1"/>
    <row r="3524" customHeight="1"/>
    <row r="3525" customHeight="1"/>
    <row r="3526" customHeight="1"/>
    <row r="3527" customHeight="1"/>
    <row r="3528" customHeight="1"/>
    <row r="3529" customHeight="1"/>
    <row r="3530" customHeight="1"/>
    <row r="3531" customHeight="1"/>
    <row r="3532" customHeight="1"/>
    <row r="3533" customHeight="1"/>
    <row r="3534" customHeight="1"/>
    <row r="3535" customHeight="1"/>
    <row r="3536" customHeight="1"/>
    <row r="3537" customHeight="1"/>
    <row r="3538" customHeight="1"/>
    <row r="3539" customHeight="1"/>
    <row r="3540" customHeight="1"/>
    <row r="3541" customHeight="1"/>
    <row r="3542" customHeight="1"/>
    <row r="3543" customHeight="1"/>
    <row r="3544" customHeight="1"/>
    <row r="3545" customHeight="1"/>
    <row r="3546" customHeight="1"/>
    <row r="3547" customHeight="1"/>
    <row r="3548" customHeight="1"/>
    <row r="3549" customHeight="1"/>
    <row r="3550" customHeight="1"/>
    <row r="3551" customHeight="1"/>
    <row r="3552" customHeight="1"/>
    <row r="3553" customHeight="1"/>
    <row r="3554" customHeight="1"/>
    <row r="3555" customHeight="1"/>
    <row r="3556" customHeight="1"/>
    <row r="3557" customHeight="1"/>
    <row r="3558" customHeight="1"/>
    <row r="3559" customHeight="1"/>
    <row r="3560" customHeight="1"/>
    <row r="3561" customHeight="1"/>
    <row r="3562" customHeight="1"/>
    <row r="3563" customHeight="1"/>
    <row r="3564" customHeight="1"/>
    <row r="3565" customHeight="1"/>
    <row r="3566" customHeight="1"/>
    <row r="3567" customHeight="1"/>
    <row r="3568" customHeight="1"/>
    <row r="3569" customHeight="1"/>
    <row r="3570" customHeight="1"/>
    <row r="3571" customHeight="1"/>
    <row r="3572" customHeight="1"/>
    <row r="3573" customHeight="1"/>
    <row r="3574" customHeight="1"/>
    <row r="3575" customHeight="1"/>
    <row r="3576" customHeight="1"/>
    <row r="3577" customHeight="1"/>
    <row r="3578" customHeight="1"/>
    <row r="3579" customHeight="1"/>
    <row r="3580" customHeight="1"/>
    <row r="3581" customHeight="1"/>
    <row r="3582" customHeight="1"/>
    <row r="3583" customHeight="1"/>
    <row r="3584" customHeight="1"/>
    <row r="3585" customHeight="1"/>
    <row r="3586" customHeight="1"/>
    <row r="3587" customHeight="1"/>
    <row r="3588" customHeight="1"/>
    <row r="3589" customHeight="1"/>
    <row r="3590" customHeight="1"/>
    <row r="3591" customHeight="1"/>
    <row r="3592" customHeight="1"/>
    <row r="3593" customHeight="1"/>
    <row r="3594" customHeight="1"/>
    <row r="3595" customHeight="1"/>
    <row r="3596" customHeight="1"/>
    <row r="3597" customHeight="1"/>
    <row r="3598" customHeight="1"/>
    <row r="3599" customHeight="1"/>
    <row r="3600" customHeight="1"/>
    <row r="3601" customHeight="1"/>
    <row r="3602" customHeight="1"/>
    <row r="3603" customHeight="1"/>
    <row r="3604" customHeight="1"/>
    <row r="3605" customHeight="1"/>
    <row r="3606" customHeight="1"/>
    <row r="3607" customHeight="1"/>
    <row r="3608" customHeight="1"/>
    <row r="3609" customHeight="1"/>
    <row r="3610" customHeight="1"/>
    <row r="3611" customHeight="1"/>
    <row r="3612" customHeight="1"/>
    <row r="3613" customHeight="1"/>
    <row r="3614" customHeight="1"/>
    <row r="3615" customHeight="1"/>
    <row r="3616" customHeight="1"/>
    <row r="3617" customHeight="1"/>
    <row r="3618" customHeight="1"/>
    <row r="3619" customHeight="1"/>
    <row r="3620" customHeight="1"/>
    <row r="3621" customHeight="1"/>
    <row r="3622" customHeight="1"/>
    <row r="3623" customHeight="1"/>
    <row r="3624" customHeight="1"/>
    <row r="3625" customHeight="1"/>
    <row r="3626" customHeight="1"/>
    <row r="3627" customHeight="1"/>
    <row r="3628" customHeight="1"/>
    <row r="3629" customHeight="1"/>
    <row r="3630" customHeight="1"/>
    <row r="3631" customHeight="1"/>
    <row r="3632" customHeight="1"/>
    <row r="3633" customHeight="1"/>
    <row r="3634" customHeight="1"/>
    <row r="3635" customHeight="1"/>
    <row r="3636" customHeight="1"/>
    <row r="3637" customHeight="1"/>
    <row r="3638" customHeight="1"/>
    <row r="3639" customHeight="1"/>
    <row r="3640" customHeight="1"/>
    <row r="3641" customHeight="1"/>
    <row r="3642" customHeight="1"/>
    <row r="3643" customHeight="1"/>
    <row r="3644" customHeight="1"/>
    <row r="3645" customHeight="1"/>
    <row r="3646" customHeight="1"/>
    <row r="3647" customHeight="1"/>
    <row r="3648" customHeight="1"/>
    <row r="3649" customHeight="1"/>
    <row r="3650" customHeight="1"/>
    <row r="3651" customHeight="1"/>
    <row r="3652" customHeight="1"/>
    <row r="3653" customHeight="1"/>
    <row r="3654" customHeight="1"/>
    <row r="3655" customHeight="1"/>
    <row r="3656" customHeight="1"/>
    <row r="3657" customHeight="1"/>
    <row r="3658" customHeight="1"/>
    <row r="3659" customHeight="1"/>
    <row r="3660" customHeight="1"/>
    <row r="3661" customHeight="1"/>
    <row r="3662" customHeight="1"/>
    <row r="3663" customHeight="1"/>
    <row r="3664" customHeight="1"/>
    <row r="3665" customHeight="1"/>
    <row r="3666" customHeight="1"/>
    <row r="3667" customHeight="1"/>
    <row r="3668" customHeight="1"/>
    <row r="3669" customHeight="1"/>
    <row r="3670" customHeight="1"/>
    <row r="3671" customHeight="1"/>
    <row r="3672" customHeight="1"/>
    <row r="3673" customHeight="1"/>
    <row r="3674" customHeight="1"/>
    <row r="3675" customHeight="1"/>
    <row r="3676" customHeight="1"/>
    <row r="3677" customHeight="1"/>
    <row r="3678" customHeight="1"/>
    <row r="3679" customHeight="1"/>
    <row r="3680" customHeight="1"/>
    <row r="3681" customHeight="1"/>
    <row r="3682" customHeight="1"/>
    <row r="3683" customHeight="1"/>
    <row r="3684" customHeight="1"/>
    <row r="3685" customHeight="1"/>
    <row r="3686" customHeight="1"/>
    <row r="3687" customHeight="1"/>
    <row r="3688" customHeight="1"/>
    <row r="3689" customHeight="1"/>
    <row r="3690" customHeight="1"/>
    <row r="3691" customHeight="1"/>
    <row r="3692" customHeight="1"/>
    <row r="3693" customHeight="1"/>
    <row r="3694" customHeight="1"/>
    <row r="3695" customHeight="1"/>
    <row r="3696" customHeight="1"/>
    <row r="3697" customHeight="1"/>
    <row r="3698" customHeight="1"/>
    <row r="3699" customHeight="1"/>
    <row r="3700" customHeight="1"/>
    <row r="3701" customHeight="1"/>
    <row r="3702" customHeight="1"/>
    <row r="3703" customHeight="1"/>
    <row r="3704" customHeight="1"/>
    <row r="3705" customHeight="1"/>
    <row r="3706" customHeight="1"/>
    <row r="3707" customHeight="1"/>
    <row r="3708" customHeight="1"/>
    <row r="3709" customHeight="1"/>
    <row r="3710" customHeight="1"/>
    <row r="3711" customHeight="1"/>
    <row r="3712" customHeight="1"/>
    <row r="3713" customHeight="1"/>
    <row r="3714" customHeight="1"/>
    <row r="3715" customHeight="1"/>
    <row r="3716" customHeight="1"/>
    <row r="3717" customHeight="1"/>
    <row r="3718" customHeight="1"/>
    <row r="3719" customHeight="1"/>
    <row r="3720" customHeight="1"/>
    <row r="3721" customHeight="1"/>
    <row r="3722" customHeight="1"/>
    <row r="3723" customHeight="1"/>
    <row r="3724" customHeight="1"/>
    <row r="3725" customHeight="1"/>
    <row r="3726" customHeight="1"/>
    <row r="3727" customHeight="1"/>
    <row r="3728" customHeight="1"/>
    <row r="3729" customHeight="1"/>
    <row r="3730" customHeight="1"/>
    <row r="3731" customHeight="1"/>
    <row r="3732" customHeight="1"/>
    <row r="3733" customHeight="1"/>
    <row r="3734" customHeight="1"/>
    <row r="3735" customHeight="1"/>
    <row r="3736" customHeight="1"/>
    <row r="3737" customHeight="1"/>
    <row r="3738" customHeight="1"/>
    <row r="3739" customHeight="1"/>
    <row r="3740" customHeight="1"/>
    <row r="3741" customHeight="1"/>
    <row r="3742" customHeight="1"/>
    <row r="3743" customHeight="1"/>
    <row r="3744" customHeight="1"/>
    <row r="3745" customHeight="1"/>
    <row r="3746" customHeight="1"/>
    <row r="3747" customHeight="1"/>
    <row r="3748" customHeight="1"/>
    <row r="3749" customHeight="1"/>
    <row r="3750" customHeight="1"/>
    <row r="3751" customHeight="1"/>
    <row r="3752" customHeight="1"/>
    <row r="3753" customHeight="1"/>
    <row r="3754" customHeight="1"/>
    <row r="3755" customHeight="1"/>
    <row r="3756" customHeight="1"/>
    <row r="3757" customHeight="1"/>
    <row r="3758" customHeight="1"/>
    <row r="3759" customHeight="1"/>
    <row r="3760" customHeight="1"/>
    <row r="3761" customHeight="1"/>
    <row r="3762" customHeight="1"/>
    <row r="3763" customHeight="1"/>
    <row r="3764" customHeight="1"/>
    <row r="3765" customHeight="1"/>
    <row r="3766" customHeight="1"/>
    <row r="3767" customHeight="1"/>
    <row r="3768" customHeight="1"/>
    <row r="3769" customHeight="1"/>
    <row r="3770" customHeight="1"/>
    <row r="3771" customHeight="1"/>
    <row r="3772" customHeight="1"/>
    <row r="3773" customHeight="1"/>
    <row r="3774" customHeight="1"/>
    <row r="3775" customHeight="1"/>
    <row r="3776" customHeight="1"/>
    <row r="3777" customHeight="1"/>
    <row r="3778" customHeight="1"/>
    <row r="3779" customHeight="1"/>
    <row r="3780" customHeight="1"/>
    <row r="3781" customHeight="1"/>
    <row r="3782" customHeight="1"/>
    <row r="3783" customHeight="1"/>
    <row r="3784" customHeight="1"/>
    <row r="3785" customHeight="1"/>
    <row r="3786" customHeight="1"/>
    <row r="3787" customHeight="1"/>
    <row r="3788" customHeight="1"/>
    <row r="3789" customHeight="1"/>
    <row r="3790" customHeight="1"/>
    <row r="3791" customHeight="1"/>
    <row r="3792" customHeight="1"/>
    <row r="3793" customHeight="1"/>
    <row r="3794" customHeight="1"/>
    <row r="3795" customHeight="1"/>
    <row r="3796" customHeight="1"/>
    <row r="3797" customHeight="1"/>
    <row r="3798" customHeight="1"/>
    <row r="3799" customHeight="1"/>
    <row r="3800" customHeight="1"/>
    <row r="3801" customHeight="1"/>
    <row r="3802" customHeight="1"/>
    <row r="3803" customHeight="1"/>
    <row r="3804" customHeight="1"/>
    <row r="3805" customHeight="1"/>
    <row r="3806" customHeight="1"/>
    <row r="3807" customHeight="1"/>
    <row r="3808" customHeight="1"/>
    <row r="3809" customHeight="1"/>
    <row r="3810" customHeight="1"/>
    <row r="3811" customHeight="1"/>
    <row r="3812" customHeight="1"/>
    <row r="3813" customHeight="1"/>
    <row r="3814" customHeight="1"/>
    <row r="3815" customHeight="1"/>
    <row r="3816" customHeight="1"/>
    <row r="3817" customHeight="1"/>
    <row r="3818" customHeight="1"/>
    <row r="3819" customHeight="1"/>
    <row r="3820" customHeight="1"/>
    <row r="3821" customHeight="1"/>
    <row r="3822" customHeight="1"/>
    <row r="3823" customHeight="1"/>
    <row r="3824" customHeight="1"/>
    <row r="3825" customHeight="1"/>
    <row r="3826" customHeight="1"/>
    <row r="3827" customHeight="1"/>
    <row r="3828" customHeight="1"/>
    <row r="3829" customHeight="1"/>
    <row r="3830" customHeight="1"/>
    <row r="3831" customHeight="1"/>
    <row r="3832" customHeight="1"/>
    <row r="3833" customHeight="1"/>
    <row r="3834" customHeight="1"/>
    <row r="3835" customHeight="1"/>
    <row r="3836" customHeight="1"/>
    <row r="3837" customHeight="1"/>
    <row r="3838" customHeight="1"/>
    <row r="3839" customHeight="1"/>
    <row r="3840" customHeight="1"/>
    <row r="3841" customHeight="1"/>
    <row r="3842" customHeight="1"/>
    <row r="3843" customHeight="1"/>
    <row r="3844" customHeight="1"/>
    <row r="3845" customHeight="1"/>
    <row r="3846" customHeight="1"/>
    <row r="3847" customHeight="1"/>
    <row r="3848" customHeight="1"/>
    <row r="3849" customHeight="1"/>
    <row r="3850" customHeight="1"/>
    <row r="3851" customHeight="1"/>
    <row r="3852" customHeight="1"/>
    <row r="3853" customHeight="1"/>
    <row r="3854" customHeight="1"/>
    <row r="3855" customHeight="1"/>
    <row r="3856" customHeight="1"/>
    <row r="3857" customHeight="1"/>
    <row r="3858" customHeight="1"/>
    <row r="3859" customHeight="1"/>
    <row r="3860" customHeight="1"/>
    <row r="3861" customHeight="1"/>
    <row r="3862" customHeight="1"/>
    <row r="3863" customHeight="1"/>
    <row r="3864" customHeight="1"/>
    <row r="3865" customHeight="1"/>
    <row r="3866" customHeight="1"/>
    <row r="3867" customHeight="1"/>
    <row r="3868" customHeight="1"/>
    <row r="3869" customHeight="1"/>
    <row r="3870" customHeight="1"/>
    <row r="3871" customHeight="1"/>
    <row r="3872" customHeight="1"/>
    <row r="3873" customHeight="1"/>
    <row r="3874" customHeight="1"/>
    <row r="3875" customHeight="1"/>
    <row r="3876" customHeight="1"/>
    <row r="3877" customHeight="1"/>
    <row r="3878" customHeight="1"/>
    <row r="3879" customHeight="1"/>
    <row r="3880" customHeight="1"/>
    <row r="3881" customHeight="1"/>
    <row r="3882" customHeight="1"/>
    <row r="3883" customHeight="1"/>
    <row r="3884" customHeight="1"/>
    <row r="3885" customHeight="1"/>
    <row r="3886" customHeight="1"/>
    <row r="3887" customHeight="1"/>
    <row r="3888" customHeight="1"/>
    <row r="3889" customHeight="1"/>
    <row r="3890" customHeight="1"/>
    <row r="3891" customHeight="1"/>
    <row r="3892" customHeight="1"/>
    <row r="3893" customHeight="1"/>
    <row r="3894" customHeight="1"/>
    <row r="3895" customHeight="1"/>
    <row r="3896" customHeight="1"/>
    <row r="3897" customHeight="1"/>
    <row r="3898" customHeight="1"/>
    <row r="3899" customHeight="1"/>
    <row r="3900" customHeight="1"/>
    <row r="3901" customHeight="1"/>
    <row r="3902" customHeight="1"/>
    <row r="3903" customHeight="1"/>
    <row r="3904" customHeight="1"/>
    <row r="3905" customHeight="1"/>
    <row r="3906" customHeight="1"/>
    <row r="3907" customHeight="1"/>
    <row r="3908" customHeight="1"/>
    <row r="3909" customHeight="1"/>
    <row r="3910" customHeight="1"/>
    <row r="3911" customHeight="1"/>
    <row r="3912" customHeight="1"/>
    <row r="3913" customHeight="1"/>
    <row r="3914" customHeight="1"/>
    <row r="3915" customHeight="1"/>
    <row r="3916" customHeight="1"/>
    <row r="3917" customHeight="1"/>
    <row r="3918" customHeight="1"/>
    <row r="3919" customHeight="1"/>
    <row r="3920" customHeight="1"/>
    <row r="3921" customHeight="1"/>
    <row r="3922" customHeight="1"/>
    <row r="3923" customHeight="1"/>
    <row r="3924" customHeight="1"/>
    <row r="3925" customHeight="1"/>
    <row r="3926" customHeight="1"/>
    <row r="3927" customHeight="1"/>
    <row r="3928" customHeight="1"/>
    <row r="3929" customHeight="1"/>
    <row r="3930" customHeight="1"/>
    <row r="3931" customHeight="1"/>
    <row r="3932" customHeight="1"/>
    <row r="3933" customHeight="1"/>
    <row r="3934" customHeight="1"/>
    <row r="3935" customHeight="1"/>
    <row r="3936" customHeight="1"/>
    <row r="3937" customHeight="1"/>
    <row r="3938" customHeight="1"/>
    <row r="3939" customHeight="1"/>
    <row r="3940" customHeight="1"/>
    <row r="3941" customHeight="1"/>
    <row r="3942" customHeight="1"/>
    <row r="3943" customHeight="1"/>
    <row r="3944" customHeight="1"/>
    <row r="3945" customHeight="1"/>
    <row r="3946" customHeight="1"/>
    <row r="3947" customHeight="1"/>
    <row r="3948" customHeight="1"/>
    <row r="3949" customHeight="1"/>
    <row r="3950" customHeight="1"/>
    <row r="3951" customHeight="1"/>
    <row r="3952" customHeight="1"/>
    <row r="3953" customHeight="1"/>
    <row r="3954" customHeight="1"/>
    <row r="3955" customHeight="1"/>
    <row r="3956" customHeight="1"/>
    <row r="3957" customHeight="1"/>
    <row r="3958" customHeight="1"/>
    <row r="3959" customHeight="1"/>
    <row r="3960" customHeight="1"/>
    <row r="3961" customHeight="1"/>
    <row r="3962" customHeight="1"/>
    <row r="3963" customHeight="1"/>
    <row r="3964" customHeight="1"/>
    <row r="3965" customHeight="1"/>
    <row r="3966" customHeight="1"/>
    <row r="3967" customHeight="1"/>
    <row r="3968" customHeight="1"/>
    <row r="3969" customHeight="1"/>
    <row r="3970" customHeight="1"/>
    <row r="3971" customHeight="1"/>
    <row r="3972" customHeight="1"/>
    <row r="3973" customHeight="1"/>
    <row r="3974" customHeight="1"/>
    <row r="3975" customHeight="1"/>
    <row r="3976" customHeight="1"/>
    <row r="3977" customHeight="1"/>
    <row r="3978" customHeight="1"/>
    <row r="3979" customHeight="1"/>
    <row r="3980" customHeight="1"/>
    <row r="3981" customHeight="1"/>
    <row r="3982" customHeight="1"/>
    <row r="3983" customHeight="1"/>
    <row r="3984" customHeight="1"/>
    <row r="3985" customHeight="1"/>
    <row r="3986" customHeight="1"/>
    <row r="3987" customHeight="1"/>
    <row r="3988" customHeight="1"/>
    <row r="3989" customHeight="1"/>
    <row r="3990" customHeight="1"/>
    <row r="3991" customHeight="1"/>
    <row r="3992" customHeight="1"/>
    <row r="3993" customHeight="1"/>
    <row r="3994" customHeight="1"/>
    <row r="3995" customHeight="1"/>
    <row r="3996" customHeight="1"/>
    <row r="3997" customHeight="1"/>
    <row r="3998" customHeight="1"/>
    <row r="3999" customHeight="1"/>
    <row r="4000" customHeight="1"/>
    <row r="4001" customHeight="1"/>
    <row r="4002" customHeight="1"/>
    <row r="4003" customHeight="1"/>
    <row r="4004" customHeight="1"/>
    <row r="4005" customHeight="1"/>
    <row r="4006" customHeight="1"/>
    <row r="4007" customHeight="1"/>
    <row r="4008" customHeight="1"/>
    <row r="4009" customHeight="1"/>
    <row r="4010" customHeight="1"/>
    <row r="4011" customHeight="1"/>
    <row r="4012" customHeight="1"/>
    <row r="4013" customHeight="1"/>
    <row r="4014" customHeight="1"/>
    <row r="4015" customHeight="1"/>
    <row r="4016" customHeight="1"/>
    <row r="4017" customHeight="1"/>
    <row r="4018" customHeight="1"/>
    <row r="4019" customHeight="1"/>
    <row r="4020" customHeight="1"/>
    <row r="4021" customHeight="1"/>
    <row r="4022" customHeight="1"/>
    <row r="4023" customHeight="1"/>
    <row r="4024" customHeight="1"/>
    <row r="4025" customHeight="1"/>
    <row r="4026" customHeight="1"/>
    <row r="4027" customHeight="1"/>
    <row r="4028" customHeight="1"/>
    <row r="4029" customHeight="1"/>
    <row r="4030" customHeight="1"/>
    <row r="4031" customHeight="1"/>
    <row r="4032" customHeight="1"/>
    <row r="4033" customHeight="1"/>
    <row r="4034" customHeight="1"/>
    <row r="4035" customHeight="1"/>
    <row r="4036" customHeight="1"/>
    <row r="4037" customHeight="1"/>
    <row r="4038" customHeight="1"/>
    <row r="4039" customHeight="1"/>
    <row r="4040" customHeight="1"/>
    <row r="4041" customHeight="1"/>
    <row r="4042" customHeight="1"/>
    <row r="4043" customHeight="1"/>
    <row r="4044" customHeight="1"/>
    <row r="4045" customHeight="1"/>
    <row r="4046" customHeight="1"/>
    <row r="4047" customHeight="1"/>
    <row r="4048" customHeight="1"/>
    <row r="4049" customHeight="1"/>
    <row r="4050" customHeight="1"/>
    <row r="4051" customHeight="1"/>
    <row r="4052" customHeight="1"/>
    <row r="4053" customHeight="1"/>
    <row r="4054" customHeight="1"/>
    <row r="4055" customHeight="1"/>
    <row r="4056" customHeight="1"/>
    <row r="4057" customHeight="1"/>
    <row r="4058" customHeight="1"/>
    <row r="4059" customHeight="1"/>
    <row r="4060" customHeight="1"/>
    <row r="4061" customHeight="1"/>
    <row r="4062" customHeight="1"/>
    <row r="4063" customHeight="1"/>
    <row r="4064" customHeight="1"/>
    <row r="4065" customHeight="1"/>
    <row r="4066" customHeight="1"/>
    <row r="4067" customHeight="1"/>
    <row r="4068" customHeight="1"/>
    <row r="4069" customHeight="1"/>
    <row r="4070" customHeight="1"/>
    <row r="4071" customHeight="1"/>
    <row r="4072" customHeight="1"/>
    <row r="4073" customHeight="1"/>
    <row r="4074" customHeight="1"/>
    <row r="4075" customHeight="1"/>
    <row r="4076" customHeight="1"/>
    <row r="4077" customHeight="1"/>
    <row r="4078" customHeight="1"/>
    <row r="4079" customHeight="1"/>
    <row r="4080" customHeight="1"/>
    <row r="4081" customHeight="1"/>
    <row r="4082" customHeight="1"/>
    <row r="4083" customHeight="1"/>
    <row r="4084" customHeight="1"/>
    <row r="4085" customHeight="1"/>
    <row r="4086" customHeight="1"/>
    <row r="4087" customHeight="1"/>
    <row r="4088" customHeight="1"/>
    <row r="4089" customHeight="1"/>
    <row r="4090" customHeight="1"/>
    <row r="4091" customHeight="1"/>
    <row r="4092" customHeight="1"/>
    <row r="4093" customHeight="1"/>
    <row r="4094" customHeight="1"/>
    <row r="4095" customHeight="1"/>
    <row r="4096" customHeight="1"/>
    <row r="4097" customHeight="1"/>
    <row r="4098" customHeight="1"/>
    <row r="4099" customHeight="1"/>
    <row r="4100" customHeight="1"/>
    <row r="4101" customHeight="1"/>
    <row r="4102" customHeight="1"/>
    <row r="4103" customHeight="1"/>
    <row r="4104" customHeight="1"/>
    <row r="4105" customHeight="1"/>
    <row r="4106" customHeight="1"/>
    <row r="4107" customHeight="1"/>
    <row r="4108" customHeight="1"/>
    <row r="4109" customHeight="1"/>
    <row r="4110" customHeight="1"/>
    <row r="4111" customHeight="1"/>
    <row r="4112" customHeight="1"/>
    <row r="4113" customHeight="1"/>
    <row r="4114" customHeight="1"/>
    <row r="4115" customHeight="1"/>
    <row r="4116" customHeight="1"/>
    <row r="4117" customHeight="1"/>
    <row r="4118" customHeight="1"/>
    <row r="4119" customHeight="1"/>
    <row r="4120" customHeight="1"/>
    <row r="4121" customHeight="1"/>
    <row r="4122" customHeight="1"/>
    <row r="4123" customHeight="1"/>
    <row r="4124" customHeight="1"/>
    <row r="4125" customHeight="1"/>
    <row r="4126" customHeight="1"/>
    <row r="4127" customHeight="1"/>
    <row r="4128" customHeight="1"/>
    <row r="4129" customHeight="1"/>
    <row r="4130" customHeight="1"/>
    <row r="4131" customHeight="1"/>
    <row r="4132" customHeight="1"/>
    <row r="4133" customHeight="1"/>
    <row r="4134" customHeight="1"/>
    <row r="4135" customHeight="1"/>
    <row r="4136" customHeight="1"/>
    <row r="4137" customHeight="1"/>
    <row r="4138" customHeight="1"/>
    <row r="4139" customHeight="1"/>
    <row r="4140" customHeight="1"/>
    <row r="4141" customHeight="1"/>
    <row r="4142" customHeight="1"/>
    <row r="4143" customHeight="1"/>
    <row r="4144" customHeight="1"/>
    <row r="4145" customHeight="1"/>
    <row r="4146" customHeight="1"/>
    <row r="4147" customHeight="1"/>
    <row r="4148" customHeight="1"/>
    <row r="4149" customHeight="1"/>
    <row r="4150" customHeight="1"/>
    <row r="4151" customHeight="1"/>
    <row r="4152" customHeight="1"/>
    <row r="4153" customHeight="1"/>
    <row r="4154" customHeight="1"/>
    <row r="4155" customHeight="1"/>
    <row r="4156" customHeight="1"/>
    <row r="4157" customHeight="1"/>
    <row r="4158" customHeight="1"/>
    <row r="4159" customHeight="1"/>
    <row r="4160" customHeight="1"/>
    <row r="4161" customHeight="1"/>
    <row r="4162" customHeight="1"/>
    <row r="4163" customHeight="1"/>
    <row r="4164" customHeight="1"/>
    <row r="4165" customHeight="1"/>
    <row r="4166" customHeight="1"/>
    <row r="4167" customHeight="1"/>
    <row r="4168" customHeight="1"/>
    <row r="4169" customHeight="1"/>
    <row r="4170" customHeight="1"/>
    <row r="4171" customHeight="1"/>
    <row r="4172" customHeight="1"/>
    <row r="4173" customHeight="1"/>
    <row r="4174" customHeight="1"/>
    <row r="4175" customHeight="1"/>
    <row r="4176" customHeight="1"/>
    <row r="4177" customHeight="1"/>
    <row r="4178" customHeight="1"/>
    <row r="4179" customHeight="1"/>
    <row r="4180" customHeight="1"/>
    <row r="4181" customHeight="1"/>
    <row r="4182" customHeight="1"/>
    <row r="4183" customHeight="1"/>
    <row r="4184" customHeight="1"/>
    <row r="4185" customHeight="1"/>
    <row r="4186" customHeight="1"/>
    <row r="4187" customHeight="1"/>
    <row r="4188" customHeight="1"/>
    <row r="4189" customHeight="1"/>
    <row r="4190" customHeight="1"/>
    <row r="4191" customHeight="1"/>
    <row r="4192" customHeight="1"/>
    <row r="4193" customHeight="1"/>
    <row r="4194" customHeight="1"/>
    <row r="4195" customHeight="1"/>
    <row r="4196" customHeight="1"/>
    <row r="4197" customHeight="1"/>
    <row r="4198" customHeight="1"/>
    <row r="4199" customHeight="1"/>
    <row r="4200" customHeight="1"/>
    <row r="4201" customHeight="1"/>
    <row r="4202" customHeight="1"/>
    <row r="4203" customHeight="1"/>
    <row r="4204" customHeight="1"/>
    <row r="4205" customHeight="1"/>
    <row r="4206" customHeight="1"/>
    <row r="4207" customHeight="1"/>
    <row r="4208" customHeight="1"/>
    <row r="4209" customHeight="1"/>
    <row r="4210" customHeight="1"/>
    <row r="4211" customHeight="1"/>
    <row r="4212" customHeight="1"/>
    <row r="4213" customHeight="1"/>
    <row r="4214" customHeight="1"/>
    <row r="4215" customHeight="1"/>
    <row r="4216" customHeight="1"/>
    <row r="4217" customHeight="1"/>
    <row r="4218" customHeight="1"/>
    <row r="4219" customHeight="1"/>
    <row r="4220" customHeight="1"/>
    <row r="4221" customHeight="1"/>
    <row r="4222" customHeight="1"/>
    <row r="4223" customHeight="1"/>
    <row r="4224" customHeight="1"/>
    <row r="4225" customHeight="1"/>
    <row r="4226" customHeight="1"/>
    <row r="4227" customHeight="1"/>
    <row r="4228" customHeight="1"/>
    <row r="4229" customHeight="1"/>
    <row r="4230" customHeight="1"/>
    <row r="4231" customHeight="1"/>
    <row r="4232" customHeight="1"/>
    <row r="4233" customHeight="1"/>
    <row r="4234" customHeight="1"/>
    <row r="4235" customHeight="1"/>
    <row r="4236" customHeight="1"/>
    <row r="4237" customHeight="1"/>
    <row r="4238" customHeight="1"/>
    <row r="4239" customHeight="1"/>
    <row r="4240" customHeight="1"/>
    <row r="4241" customHeight="1"/>
    <row r="4242" customHeight="1"/>
    <row r="4243" customHeight="1"/>
    <row r="4244" customHeight="1"/>
    <row r="4245" customHeight="1"/>
    <row r="4246" customHeight="1"/>
    <row r="4247" customHeight="1"/>
    <row r="4248" customHeight="1"/>
    <row r="4249" customHeight="1"/>
    <row r="4250" customHeight="1"/>
    <row r="4251" customHeight="1"/>
    <row r="4252" customHeight="1"/>
    <row r="4253" customHeight="1"/>
    <row r="4254" customHeight="1"/>
    <row r="4255" customHeight="1"/>
    <row r="4256" customHeight="1"/>
    <row r="4257" customHeight="1"/>
    <row r="4258" customHeight="1"/>
    <row r="4259" customHeight="1"/>
    <row r="4260" customHeight="1"/>
    <row r="4261" customHeight="1"/>
    <row r="4262" customHeight="1"/>
    <row r="4263" customHeight="1"/>
    <row r="4264" customHeight="1"/>
    <row r="4265" customHeight="1"/>
    <row r="4266" customHeight="1"/>
    <row r="4267" customHeight="1"/>
    <row r="4268" customHeight="1"/>
    <row r="4269" customHeight="1"/>
    <row r="4270" customHeight="1"/>
    <row r="4271" customHeight="1"/>
    <row r="4272" customHeight="1"/>
    <row r="4273" customHeight="1"/>
    <row r="4274" customHeight="1"/>
    <row r="4275" customHeight="1"/>
    <row r="4276" customHeight="1"/>
    <row r="4277" customHeight="1"/>
    <row r="4278" customHeight="1"/>
    <row r="4279" customHeight="1"/>
    <row r="4280" customHeight="1"/>
    <row r="4281" customHeight="1"/>
    <row r="4282" customHeight="1"/>
    <row r="4283" customHeight="1"/>
    <row r="4284" customHeight="1"/>
    <row r="4285" customHeight="1"/>
    <row r="4286" customHeight="1"/>
    <row r="4287" customHeight="1"/>
    <row r="4288" customHeight="1"/>
    <row r="4289" customHeight="1"/>
    <row r="4290" customHeight="1"/>
    <row r="4291" customHeight="1"/>
    <row r="4292" customHeight="1"/>
    <row r="4293" customHeight="1"/>
    <row r="4294" customHeight="1"/>
    <row r="4295" customHeight="1"/>
    <row r="4296" customHeight="1"/>
    <row r="4297" customHeight="1"/>
    <row r="4298" customHeight="1"/>
    <row r="4299" customHeight="1"/>
    <row r="4300" customHeight="1"/>
    <row r="4301" customHeight="1"/>
    <row r="4302" customHeight="1"/>
    <row r="4303" customHeight="1"/>
    <row r="4304" customHeight="1"/>
    <row r="4305" customHeight="1"/>
    <row r="4306" customHeight="1"/>
    <row r="4307" customHeight="1"/>
    <row r="4308" customHeight="1"/>
    <row r="4309" customHeight="1"/>
    <row r="4310" customHeight="1"/>
    <row r="4311" customHeight="1"/>
    <row r="4312" customHeight="1"/>
    <row r="4313" customHeight="1"/>
    <row r="4314" customHeight="1"/>
    <row r="4315" customHeight="1"/>
    <row r="4316" customHeight="1"/>
    <row r="4317" customHeight="1"/>
    <row r="4318" customHeight="1"/>
    <row r="4319" customHeight="1"/>
    <row r="4320" customHeight="1"/>
    <row r="4321" customHeight="1"/>
    <row r="4322" customHeight="1"/>
    <row r="4323" customHeight="1"/>
    <row r="4324" customHeight="1"/>
    <row r="4325" customHeight="1"/>
    <row r="4326" customHeight="1"/>
    <row r="4327" customHeight="1"/>
    <row r="4328" customHeight="1"/>
    <row r="4329" customHeight="1"/>
    <row r="4330" customHeight="1"/>
    <row r="4331" customHeight="1"/>
    <row r="4332" customHeight="1"/>
    <row r="4333" customHeight="1"/>
    <row r="4334" customHeight="1"/>
    <row r="4335" customHeight="1"/>
    <row r="4336" customHeight="1"/>
    <row r="4337" customHeight="1"/>
    <row r="4338" customHeight="1"/>
    <row r="4339" customHeight="1"/>
    <row r="4340" customHeight="1"/>
    <row r="4341" customHeight="1"/>
    <row r="4342" customHeight="1"/>
    <row r="4343" customHeight="1"/>
    <row r="4344" customHeight="1"/>
    <row r="4345" customHeight="1"/>
    <row r="4346" customHeight="1"/>
    <row r="4347" customHeight="1"/>
    <row r="4348" customHeight="1"/>
    <row r="4349" customHeight="1"/>
    <row r="4350" customHeight="1"/>
    <row r="4351" customHeight="1"/>
    <row r="4352" customHeight="1"/>
    <row r="4353" customHeight="1"/>
    <row r="4354" customHeight="1"/>
    <row r="4355" customHeight="1"/>
    <row r="4356" customHeight="1"/>
    <row r="4357" customHeight="1"/>
    <row r="4358" customHeight="1"/>
    <row r="4359" customHeight="1"/>
    <row r="4360" customHeight="1"/>
    <row r="4361" customHeight="1"/>
    <row r="4362" customHeight="1"/>
    <row r="4363" customHeight="1"/>
    <row r="4364" customHeight="1"/>
    <row r="4365" customHeight="1"/>
    <row r="4366" customHeight="1"/>
    <row r="4367" customHeight="1"/>
    <row r="4368" customHeight="1"/>
    <row r="4369" customHeight="1"/>
    <row r="4370" customHeight="1"/>
    <row r="4371" customHeight="1"/>
    <row r="4372" customHeight="1"/>
    <row r="4373" customHeight="1"/>
    <row r="4374" customHeight="1"/>
    <row r="4375" customHeight="1"/>
    <row r="4376" customHeight="1"/>
    <row r="4377" customHeight="1"/>
    <row r="4378" customHeight="1"/>
    <row r="4379" customHeight="1"/>
    <row r="4380" customHeight="1"/>
    <row r="4381" customHeight="1"/>
    <row r="4382" customHeight="1"/>
    <row r="4383" customHeight="1"/>
    <row r="4384" customHeight="1"/>
    <row r="4385" customHeight="1"/>
    <row r="4386" customHeight="1"/>
    <row r="4387" customHeight="1"/>
    <row r="4388" customHeight="1"/>
    <row r="4389" customHeight="1"/>
    <row r="4390" customHeight="1"/>
    <row r="4391" customHeight="1"/>
    <row r="4392" customHeight="1"/>
    <row r="4393" customHeight="1"/>
    <row r="4394" customHeight="1"/>
    <row r="4395" customHeight="1"/>
    <row r="4396" customHeight="1"/>
    <row r="4397" customHeight="1"/>
    <row r="4398" customHeight="1"/>
    <row r="4399" customHeight="1"/>
    <row r="4400" customHeight="1"/>
    <row r="4401" customHeight="1"/>
    <row r="4402" customHeight="1"/>
    <row r="4403" customHeight="1"/>
    <row r="4404" customHeight="1"/>
    <row r="4405" customHeight="1"/>
    <row r="4406" customHeight="1"/>
    <row r="4407" customHeight="1"/>
    <row r="4408" customHeight="1"/>
    <row r="4409" customHeight="1"/>
    <row r="4410" customHeight="1"/>
    <row r="4411" customHeight="1"/>
    <row r="4412" customHeight="1"/>
    <row r="4413" customHeight="1"/>
    <row r="4414" customHeight="1"/>
    <row r="4415" customHeight="1"/>
    <row r="4416" customHeight="1"/>
    <row r="4417" customHeight="1"/>
    <row r="4418" customHeight="1"/>
    <row r="4419" customHeight="1"/>
    <row r="4420" customHeight="1"/>
    <row r="4421" customHeight="1"/>
    <row r="4422" customHeight="1"/>
    <row r="4423" customHeight="1"/>
    <row r="4424" customHeight="1"/>
    <row r="4425" customHeight="1"/>
    <row r="4426" customHeight="1"/>
    <row r="4427" customHeight="1"/>
    <row r="4428" customHeight="1"/>
    <row r="4429" customHeight="1"/>
    <row r="4430" customHeight="1"/>
    <row r="4431" customHeight="1"/>
    <row r="4432" customHeight="1"/>
    <row r="4433" customHeight="1"/>
    <row r="4434" customHeight="1"/>
    <row r="4435" customHeight="1"/>
    <row r="4436" customHeight="1"/>
    <row r="4437" customHeight="1"/>
    <row r="4438" customHeight="1"/>
    <row r="4439" customHeight="1"/>
    <row r="4440" customHeight="1"/>
    <row r="4441" customHeight="1"/>
    <row r="4442" customHeight="1"/>
    <row r="4443" customHeight="1"/>
    <row r="4444" customHeight="1"/>
    <row r="4445" customHeight="1"/>
    <row r="4446" customHeight="1"/>
    <row r="4447" customHeight="1"/>
    <row r="4448" customHeight="1"/>
    <row r="4449" customHeight="1"/>
    <row r="4450" customHeight="1"/>
    <row r="4451" customHeight="1"/>
    <row r="4452" customHeight="1"/>
    <row r="4453" customHeight="1"/>
    <row r="4454" customHeight="1"/>
    <row r="4455" customHeight="1"/>
    <row r="4456" customHeight="1"/>
    <row r="4457" customHeight="1"/>
    <row r="4458" customHeight="1"/>
    <row r="4459" customHeight="1"/>
    <row r="4460" customHeight="1"/>
    <row r="4461" customHeight="1"/>
    <row r="4462" customHeight="1"/>
    <row r="4463" customHeight="1"/>
    <row r="4464" customHeight="1"/>
    <row r="4465" customHeight="1"/>
    <row r="4466" customHeight="1"/>
    <row r="4467" customHeight="1"/>
    <row r="4468" customHeight="1"/>
    <row r="4469" customHeight="1"/>
    <row r="4470" customHeight="1"/>
    <row r="4471" customHeight="1"/>
    <row r="4472" customHeight="1"/>
    <row r="4473" customHeight="1"/>
    <row r="4474" customHeight="1"/>
    <row r="4475" customHeight="1"/>
    <row r="4476" customHeight="1"/>
    <row r="4477" customHeight="1"/>
    <row r="4478" customHeight="1"/>
    <row r="4479" customHeight="1"/>
    <row r="4480" customHeight="1"/>
    <row r="4481" customHeight="1"/>
    <row r="4482" customHeight="1"/>
    <row r="4483" customHeight="1"/>
    <row r="4484" customHeight="1"/>
    <row r="4485" customHeight="1"/>
    <row r="4486" customHeight="1"/>
    <row r="4487" customHeight="1"/>
    <row r="4488" customHeight="1"/>
    <row r="4489" customHeight="1"/>
    <row r="4490" customHeight="1"/>
    <row r="4491" customHeight="1"/>
    <row r="4492" customHeight="1"/>
    <row r="4493" customHeight="1"/>
    <row r="4494" customHeight="1"/>
    <row r="4495" customHeight="1"/>
    <row r="4496" customHeight="1"/>
    <row r="4497" customHeight="1"/>
    <row r="4498" customHeight="1"/>
    <row r="4499" customHeight="1"/>
    <row r="4500" customHeight="1"/>
    <row r="4501" customHeight="1"/>
    <row r="4502" customHeight="1"/>
    <row r="4503" customHeight="1"/>
    <row r="4504" customHeight="1"/>
    <row r="4505" customHeight="1"/>
    <row r="4506" customHeight="1"/>
    <row r="4507" customHeight="1"/>
    <row r="4508" customHeight="1"/>
    <row r="4509" customHeight="1"/>
    <row r="4510" customHeight="1"/>
    <row r="4511" customHeight="1"/>
    <row r="4512" customHeight="1"/>
    <row r="4513" customHeight="1"/>
    <row r="4514" customHeight="1"/>
    <row r="4515" customHeight="1"/>
    <row r="4516" customHeight="1"/>
    <row r="4517" customHeight="1"/>
    <row r="4518" customHeight="1"/>
    <row r="4519" customHeight="1"/>
    <row r="4520" customHeight="1"/>
    <row r="4521" customHeight="1"/>
    <row r="4522" customHeight="1"/>
    <row r="4523" customHeight="1"/>
    <row r="4524" customHeight="1"/>
    <row r="4525" customHeight="1"/>
    <row r="4526" customHeight="1"/>
    <row r="4527" customHeight="1"/>
    <row r="4528" customHeight="1"/>
    <row r="4529" customHeight="1"/>
    <row r="4530" customHeight="1"/>
    <row r="4531" customHeight="1"/>
    <row r="4532" customHeight="1"/>
    <row r="4533" customHeight="1"/>
    <row r="4534" customHeight="1"/>
    <row r="4535" customHeight="1"/>
    <row r="4536" customHeight="1"/>
    <row r="4537" customHeight="1"/>
    <row r="4538" customHeight="1"/>
    <row r="4539" customHeight="1"/>
    <row r="4540" customHeight="1"/>
    <row r="4541" customHeight="1"/>
    <row r="4542" customHeight="1"/>
    <row r="4543" customHeight="1"/>
    <row r="4544" customHeight="1"/>
    <row r="4545" customHeight="1"/>
    <row r="4546" customHeight="1"/>
    <row r="4547" customHeight="1"/>
    <row r="4548" customHeight="1"/>
    <row r="4549" customHeight="1"/>
    <row r="4550" customHeight="1"/>
    <row r="4551" customHeight="1"/>
    <row r="4552" customHeight="1"/>
    <row r="4553" customHeight="1"/>
    <row r="4554" customHeight="1"/>
    <row r="4555" customHeight="1"/>
    <row r="4556" customHeight="1"/>
    <row r="4557" customHeight="1"/>
    <row r="4558" customHeight="1"/>
    <row r="4559" customHeight="1"/>
    <row r="4560" customHeight="1"/>
    <row r="4561" customHeight="1"/>
    <row r="4562" customHeight="1"/>
    <row r="4563" customHeight="1"/>
    <row r="4564" customHeight="1"/>
    <row r="4565" customHeight="1"/>
    <row r="4566" customHeight="1"/>
    <row r="4567" customHeight="1"/>
    <row r="4568" customHeight="1"/>
    <row r="4569" customHeight="1"/>
    <row r="4570" customHeight="1"/>
    <row r="4571" customHeight="1"/>
    <row r="4572" customHeight="1"/>
    <row r="4573" customHeight="1"/>
    <row r="4574" customHeight="1"/>
    <row r="4575" customHeight="1"/>
    <row r="4576" customHeight="1"/>
    <row r="4577" customHeight="1"/>
    <row r="4578" customHeight="1"/>
    <row r="4579" customHeight="1"/>
    <row r="4580" customHeight="1"/>
    <row r="4581" customHeight="1"/>
    <row r="4582" customHeight="1"/>
    <row r="4583" customHeight="1"/>
    <row r="4584" customHeight="1"/>
    <row r="4585" customHeight="1"/>
    <row r="4586" customHeight="1"/>
    <row r="4587" customHeight="1"/>
    <row r="4588" customHeight="1"/>
    <row r="4589" customHeight="1"/>
    <row r="4590" customHeight="1"/>
    <row r="4591" customHeight="1"/>
    <row r="4592" customHeight="1"/>
    <row r="4593" customHeight="1"/>
    <row r="4594" customHeight="1"/>
    <row r="4595" customHeight="1"/>
    <row r="4596" customHeight="1"/>
    <row r="4597" customHeight="1"/>
    <row r="4598" customHeight="1"/>
    <row r="4599" customHeight="1"/>
    <row r="4600" customHeight="1"/>
    <row r="4601" customHeight="1"/>
    <row r="4602" customHeight="1"/>
    <row r="4603" customHeight="1"/>
    <row r="4604" customHeight="1"/>
    <row r="4605" customHeight="1"/>
    <row r="4606" customHeight="1"/>
    <row r="4607" customHeight="1"/>
    <row r="4608" customHeight="1"/>
    <row r="4609" customHeight="1"/>
    <row r="4610" customHeight="1"/>
    <row r="4611" customHeight="1"/>
    <row r="4612" customHeight="1"/>
    <row r="4613" customHeight="1"/>
    <row r="4614" customHeight="1"/>
    <row r="4615" customHeight="1"/>
    <row r="4616" customHeight="1"/>
    <row r="4617" customHeight="1"/>
    <row r="4618" customHeight="1"/>
    <row r="4619" customHeight="1"/>
    <row r="4620" customHeight="1"/>
    <row r="4621" customHeight="1"/>
    <row r="4622" customHeight="1"/>
    <row r="4623" customHeight="1"/>
    <row r="4624" customHeight="1"/>
    <row r="4625" customHeight="1"/>
    <row r="4626" customHeight="1"/>
    <row r="4627" customHeight="1"/>
    <row r="4628" customHeight="1"/>
    <row r="4629" customHeight="1"/>
    <row r="4630" customHeight="1"/>
    <row r="4631" customHeight="1"/>
    <row r="4632" customHeight="1"/>
    <row r="4633" customHeight="1"/>
    <row r="4634" customHeight="1"/>
    <row r="4635" customHeight="1"/>
    <row r="4636" customHeight="1"/>
    <row r="4637" customHeight="1"/>
    <row r="4638" customHeight="1"/>
    <row r="4639" customHeight="1"/>
    <row r="4640" customHeight="1"/>
    <row r="4641" customHeight="1"/>
    <row r="4642" customHeight="1"/>
    <row r="4643" customHeight="1"/>
    <row r="4644" customHeight="1"/>
    <row r="4645" customHeight="1"/>
    <row r="4646" customHeight="1"/>
    <row r="4647" customHeight="1"/>
    <row r="4648" customHeight="1"/>
    <row r="4649" customHeight="1"/>
    <row r="4650" customHeight="1"/>
    <row r="4651" customHeight="1"/>
    <row r="4652" customHeight="1"/>
    <row r="4653" customHeight="1"/>
    <row r="4654" customHeight="1"/>
    <row r="4655" customHeight="1"/>
    <row r="4656" customHeight="1"/>
    <row r="4657" customHeight="1"/>
    <row r="4658" customHeight="1"/>
    <row r="4659" customHeight="1"/>
    <row r="4660" customHeight="1"/>
    <row r="4661" customHeight="1"/>
    <row r="4662" customHeight="1"/>
    <row r="4663" customHeight="1"/>
    <row r="4664" customHeight="1"/>
    <row r="4665" customHeight="1"/>
    <row r="4666" customHeight="1"/>
    <row r="4667" customHeight="1"/>
    <row r="4668" customHeight="1"/>
    <row r="4669" customHeight="1"/>
    <row r="4670" customHeight="1"/>
    <row r="4671" customHeight="1"/>
    <row r="4672" customHeight="1"/>
    <row r="4673" customHeight="1"/>
    <row r="4674" customHeight="1"/>
    <row r="4675" customHeight="1"/>
    <row r="4676" customHeight="1"/>
    <row r="4677" customHeight="1"/>
    <row r="4678" customHeight="1"/>
    <row r="4679" customHeight="1"/>
    <row r="4680" customHeight="1"/>
    <row r="4681" customHeight="1"/>
    <row r="4682" customHeight="1"/>
    <row r="4683" customHeight="1"/>
    <row r="4684" customHeight="1"/>
    <row r="4685" customHeight="1"/>
    <row r="4686" customHeight="1"/>
    <row r="4687" customHeight="1"/>
    <row r="4688" customHeight="1"/>
    <row r="4689" customHeight="1"/>
    <row r="4690" customHeight="1"/>
    <row r="4691" customHeight="1"/>
    <row r="4692" customHeight="1"/>
    <row r="4693" customHeight="1"/>
    <row r="4694" customHeight="1"/>
    <row r="4695" customHeight="1"/>
    <row r="4696" customHeight="1"/>
    <row r="4697" customHeight="1"/>
    <row r="4698" customHeight="1"/>
    <row r="4699" customHeight="1"/>
    <row r="4700" customHeight="1"/>
    <row r="4701" customHeight="1"/>
    <row r="4702" customHeight="1"/>
    <row r="4703" customHeight="1"/>
    <row r="4704" customHeight="1"/>
    <row r="4705" customHeight="1"/>
    <row r="4706" customHeight="1"/>
    <row r="4707" customHeight="1"/>
    <row r="4708" customHeight="1"/>
    <row r="4709" customHeight="1"/>
    <row r="4710" customHeight="1"/>
    <row r="4711" customHeight="1"/>
    <row r="4712" customHeight="1"/>
    <row r="4713" customHeight="1"/>
    <row r="4714" customHeight="1"/>
    <row r="4715" customHeight="1"/>
    <row r="4716" customHeight="1"/>
    <row r="4717" customHeight="1"/>
    <row r="4718" customHeight="1"/>
    <row r="4719" customHeight="1"/>
    <row r="4720" customHeight="1"/>
    <row r="4721" customHeight="1"/>
    <row r="4722" customHeight="1"/>
    <row r="4723" customHeight="1"/>
    <row r="4724" customHeight="1"/>
    <row r="4725" customHeight="1"/>
    <row r="4726" customHeight="1"/>
    <row r="4727" customHeight="1"/>
    <row r="4728" customHeight="1"/>
    <row r="4729" customHeight="1"/>
    <row r="4730" customHeight="1"/>
    <row r="4731" customHeight="1"/>
    <row r="4732" customHeight="1"/>
    <row r="4733" customHeight="1"/>
    <row r="4734" customHeight="1"/>
    <row r="4735" customHeight="1"/>
    <row r="4736" customHeight="1"/>
    <row r="4737" customHeight="1"/>
    <row r="4738" customHeight="1"/>
    <row r="4739" customHeight="1"/>
    <row r="4740" customHeight="1"/>
    <row r="4741" customHeight="1"/>
    <row r="4742" customHeight="1"/>
    <row r="4743" customHeight="1"/>
    <row r="4744" customHeight="1"/>
    <row r="4745" customHeight="1"/>
    <row r="4746" customHeight="1"/>
    <row r="4747" customHeight="1"/>
    <row r="4748" customHeight="1"/>
    <row r="4749" customHeight="1"/>
    <row r="4750" customHeight="1"/>
    <row r="4751" customHeight="1"/>
    <row r="4752" customHeight="1"/>
    <row r="4753" customHeight="1"/>
    <row r="4754" customHeight="1"/>
    <row r="4755" customHeight="1"/>
    <row r="4756" customHeight="1"/>
    <row r="4757" customHeight="1"/>
    <row r="4758" customHeight="1"/>
    <row r="4759" customHeight="1"/>
    <row r="4760" customHeight="1"/>
    <row r="4761" customHeight="1"/>
    <row r="4762" customHeight="1"/>
    <row r="4763" customHeight="1"/>
    <row r="4764" customHeight="1"/>
    <row r="4765" customHeight="1"/>
    <row r="4766" customHeight="1"/>
    <row r="4767" customHeight="1"/>
    <row r="4768" customHeight="1"/>
    <row r="4769" customHeight="1"/>
    <row r="4770" customHeight="1"/>
    <row r="4771" customHeight="1"/>
    <row r="4772" customHeight="1"/>
    <row r="4773" customHeight="1"/>
    <row r="4774" customHeight="1"/>
    <row r="4775" customHeight="1"/>
    <row r="4776" customHeight="1"/>
    <row r="4777" customHeight="1"/>
    <row r="4778" customHeight="1"/>
    <row r="4779" customHeight="1"/>
    <row r="4780" customHeight="1"/>
    <row r="4781" customHeight="1"/>
    <row r="4782" customHeight="1"/>
    <row r="4783" customHeight="1"/>
    <row r="4784" customHeight="1"/>
    <row r="4785" customHeight="1"/>
    <row r="4786" customHeight="1"/>
    <row r="4787" customHeight="1"/>
    <row r="4788" customHeight="1"/>
    <row r="4789" customHeight="1"/>
    <row r="4790" customHeight="1"/>
    <row r="4791" customHeight="1"/>
    <row r="4792" customHeight="1"/>
    <row r="4793" customHeight="1"/>
    <row r="4794" customHeight="1"/>
    <row r="4795" customHeight="1"/>
    <row r="4796" customHeight="1"/>
    <row r="4797" customHeight="1"/>
    <row r="4798" customHeight="1"/>
    <row r="4799" customHeight="1"/>
    <row r="4800" customHeight="1"/>
    <row r="4801" customHeight="1"/>
    <row r="4802" customHeight="1"/>
    <row r="4803" customHeight="1"/>
    <row r="4804" customHeight="1"/>
    <row r="4805" customHeight="1"/>
    <row r="4806" customHeight="1"/>
    <row r="4807" customHeight="1"/>
    <row r="4808" customHeight="1"/>
    <row r="4809" customHeight="1"/>
    <row r="4810" customHeight="1"/>
    <row r="4811" customHeight="1"/>
    <row r="4812" customHeight="1"/>
    <row r="4813" customHeight="1"/>
    <row r="4814" customHeight="1"/>
    <row r="4815" customHeight="1"/>
    <row r="4816" customHeight="1"/>
    <row r="4817" customHeight="1"/>
    <row r="4818" customHeight="1"/>
    <row r="4819" customHeight="1"/>
    <row r="4820" customHeight="1"/>
    <row r="4821" customHeight="1"/>
    <row r="4822" customHeight="1"/>
    <row r="4823" customHeight="1"/>
    <row r="4824" customHeight="1"/>
    <row r="4825" customHeight="1"/>
    <row r="4826" customHeight="1"/>
    <row r="4827" customHeight="1"/>
    <row r="4828" customHeight="1"/>
    <row r="4829" customHeight="1"/>
    <row r="4830" customHeight="1"/>
    <row r="4831" customHeight="1"/>
    <row r="4832" customHeight="1"/>
    <row r="4833" customHeight="1"/>
    <row r="4834" customHeight="1"/>
    <row r="4835" customHeight="1"/>
    <row r="4836" customHeight="1"/>
    <row r="4837" customHeight="1"/>
    <row r="4838" customHeight="1"/>
    <row r="4839" customHeight="1"/>
    <row r="4840" customHeight="1"/>
    <row r="4841" customHeight="1"/>
    <row r="4842" customHeight="1"/>
    <row r="4843" customHeight="1"/>
    <row r="4844" customHeight="1"/>
    <row r="4845" customHeight="1"/>
    <row r="4846" customHeight="1"/>
    <row r="4847" customHeight="1"/>
    <row r="4848" customHeight="1"/>
    <row r="4849" customHeight="1"/>
    <row r="4850" customHeight="1"/>
    <row r="4851" customHeight="1"/>
    <row r="4852" customHeight="1"/>
    <row r="4853" customHeight="1"/>
    <row r="4854" customHeight="1"/>
    <row r="4855" customHeight="1"/>
    <row r="4856" customHeight="1"/>
    <row r="4857" customHeight="1"/>
    <row r="4858" customHeight="1"/>
    <row r="4859" customHeight="1"/>
    <row r="4860" customHeight="1"/>
    <row r="4861" customHeight="1"/>
    <row r="4862" customHeight="1"/>
    <row r="4863" customHeight="1"/>
    <row r="4864" customHeight="1"/>
    <row r="4865" customHeight="1"/>
    <row r="4866" customHeight="1"/>
    <row r="4867" customHeight="1"/>
    <row r="4868" customHeight="1"/>
    <row r="4869" customHeight="1"/>
    <row r="4870" customHeight="1"/>
    <row r="4871" customHeight="1"/>
    <row r="4872" customHeight="1"/>
    <row r="4873" customHeight="1"/>
    <row r="4874" customHeight="1"/>
    <row r="4875" customHeight="1"/>
    <row r="4876" customHeight="1"/>
    <row r="4877" customHeight="1"/>
    <row r="4878" customHeight="1"/>
    <row r="4879" customHeight="1"/>
    <row r="4880" customHeight="1"/>
    <row r="4881" customHeight="1"/>
    <row r="4882" customHeight="1"/>
    <row r="4883" customHeight="1"/>
    <row r="4884" customHeight="1"/>
    <row r="4885" customHeight="1"/>
    <row r="4886" customHeight="1"/>
    <row r="4887" customHeight="1"/>
    <row r="4888" customHeight="1"/>
    <row r="4889" customHeight="1"/>
    <row r="4890" customHeight="1"/>
    <row r="4891" customHeight="1"/>
    <row r="4892" customHeight="1"/>
    <row r="4893" customHeight="1"/>
    <row r="4894" customHeight="1"/>
    <row r="4895" customHeight="1"/>
    <row r="4896" customHeight="1"/>
    <row r="4897" customHeight="1"/>
    <row r="4898" customHeight="1"/>
    <row r="4899" customHeight="1"/>
    <row r="4900" customHeight="1"/>
    <row r="4901" customHeight="1"/>
    <row r="4902" customHeight="1"/>
    <row r="4903" customHeight="1"/>
    <row r="4904" customHeight="1"/>
    <row r="4905" customHeight="1"/>
    <row r="4906" customHeight="1"/>
    <row r="4907" customHeight="1"/>
    <row r="4908" customHeight="1"/>
    <row r="4909" customHeight="1"/>
    <row r="4910" customHeight="1"/>
    <row r="4911" customHeight="1"/>
    <row r="4912" customHeight="1"/>
    <row r="4913" customHeight="1"/>
    <row r="4914" customHeight="1"/>
    <row r="4915" customHeight="1"/>
    <row r="4916" customHeight="1"/>
    <row r="4917" customHeight="1"/>
    <row r="4918" customHeight="1"/>
    <row r="4919" customHeight="1"/>
    <row r="4920" customHeight="1"/>
    <row r="4921" customHeight="1"/>
    <row r="4922" customHeight="1"/>
    <row r="4923" customHeight="1"/>
    <row r="4924" customHeight="1"/>
    <row r="4925" customHeight="1"/>
    <row r="4926" customHeight="1"/>
    <row r="4927" customHeight="1"/>
    <row r="4928" customHeight="1"/>
    <row r="4929" customHeight="1"/>
    <row r="4930" customHeight="1"/>
    <row r="4931" customHeight="1"/>
    <row r="4932" customHeight="1"/>
    <row r="4933" customHeight="1"/>
    <row r="4934" customHeight="1"/>
    <row r="4935" customHeight="1"/>
    <row r="4936" customHeight="1"/>
    <row r="4937" customHeight="1"/>
    <row r="4938" customHeight="1"/>
    <row r="4939" customHeight="1"/>
    <row r="4940" customHeight="1"/>
    <row r="4941" customHeight="1"/>
    <row r="4942" customHeight="1"/>
    <row r="4943" customHeight="1"/>
    <row r="4944" customHeight="1"/>
    <row r="4945" customHeight="1"/>
    <row r="4946" customHeight="1"/>
    <row r="4947" customHeight="1"/>
    <row r="4948" customHeight="1"/>
    <row r="4949" customHeight="1"/>
    <row r="4950" customHeight="1"/>
    <row r="4951" customHeight="1"/>
    <row r="4952" customHeight="1"/>
    <row r="4953" customHeight="1"/>
    <row r="4954" customHeight="1"/>
    <row r="4955" customHeight="1"/>
    <row r="4956" customHeight="1"/>
    <row r="4957" customHeight="1"/>
    <row r="4958" customHeight="1"/>
    <row r="4959" customHeight="1"/>
    <row r="4960" customHeight="1"/>
    <row r="4961" customHeight="1"/>
    <row r="4962" customHeight="1"/>
    <row r="4963" customHeight="1"/>
    <row r="4964" customHeight="1"/>
    <row r="4965" customHeight="1"/>
    <row r="4966" customHeight="1"/>
    <row r="4967" customHeight="1"/>
    <row r="4968" customHeight="1"/>
    <row r="4969" customHeight="1"/>
    <row r="4970" customHeight="1"/>
    <row r="4971" customHeight="1"/>
    <row r="4972" customHeight="1"/>
    <row r="4973" customHeight="1"/>
    <row r="4974" customHeight="1"/>
    <row r="4975" customHeight="1"/>
    <row r="4976" customHeight="1"/>
    <row r="4977" customHeight="1"/>
    <row r="4978" customHeight="1"/>
    <row r="4979" customHeight="1"/>
    <row r="4980" customHeight="1"/>
    <row r="4981" customHeight="1"/>
    <row r="4982" customHeight="1"/>
    <row r="4983" customHeight="1"/>
    <row r="4984" customHeight="1"/>
    <row r="4985" customHeight="1"/>
    <row r="4986" customHeight="1"/>
    <row r="4987" customHeight="1"/>
    <row r="4988" customHeight="1"/>
    <row r="4989" customHeight="1"/>
    <row r="4990" customHeight="1"/>
    <row r="4991" customHeight="1"/>
    <row r="4992" customHeight="1"/>
    <row r="4993" customHeight="1"/>
    <row r="4994" customHeight="1"/>
    <row r="4995" customHeight="1"/>
    <row r="4996" customHeight="1"/>
    <row r="4997" customHeight="1"/>
    <row r="4998" customHeight="1"/>
    <row r="4999" customHeight="1"/>
    <row r="5000" customHeight="1"/>
    <row r="5001" customHeight="1"/>
    <row r="5002" customHeight="1"/>
    <row r="5003" customHeight="1"/>
    <row r="5004" customHeight="1"/>
    <row r="5005" customHeight="1"/>
    <row r="5006" customHeight="1"/>
    <row r="5007" customHeight="1"/>
    <row r="5008" customHeight="1"/>
    <row r="5009" customHeight="1"/>
    <row r="5010" customHeight="1"/>
    <row r="5011" customHeight="1"/>
    <row r="5012" customHeight="1"/>
    <row r="5013" customHeight="1"/>
    <row r="5014" customHeight="1"/>
    <row r="5015" customHeight="1"/>
    <row r="5016" customHeight="1"/>
    <row r="5017" customHeight="1"/>
    <row r="5018" customHeight="1"/>
    <row r="5019" customHeight="1"/>
    <row r="5020" customHeight="1"/>
    <row r="5021" customHeight="1"/>
    <row r="5022" customHeight="1"/>
    <row r="5023" customHeight="1"/>
    <row r="5024" customHeight="1"/>
    <row r="5025" customHeight="1"/>
    <row r="5026" customHeight="1"/>
    <row r="5027" customHeight="1"/>
    <row r="5028" customHeight="1"/>
    <row r="5029" customHeight="1"/>
    <row r="5030" customHeight="1"/>
    <row r="5031" customHeight="1"/>
    <row r="5032" customHeight="1"/>
    <row r="5033" customHeight="1"/>
    <row r="5034" customHeight="1"/>
    <row r="5035" customHeight="1"/>
    <row r="5036" customHeight="1"/>
    <row r="5037" customHeight="1"/>
    <row r="5038" customHeight="1"/>
    <row r="5039" customHeight="1"/>
    <row r="5040" customHeight="1"/>
    <row r="5041" customHeight="1"/>
    <row r="5042" customHeight="1"/>
    <row r="5043" customHeight="1"/>
    <row r="5044" customHeight="1"/>
    <row r="5045" customHeight="1"/>
    <row r="5046" customHeight="1"/>
    <row r="5047" customHeight="1"/>
    <row r="5048" customHeight="1"/>
    <row r="5049" customHeight="1"/>
    <row r="5050" customHeight="1"/>
    <row r="5051" customHeight="1"/>
    <row r="5052" customHeight="1"/>
    <row r="5053" customHeight="1"/>
    <row r="5054" customHeight="1"/>
    <row r="5055" customHeight="1"/>
    <row r="5056" customHeight="1"/>
    <row r="5057" customHeight="1"/>
    <row r="5058" customHeight="1"/>
    <row r="5059" customHeight="1"/>
    <row r="5060" customHeight="1"/>
    <row r="5061" customHeight="1"/>
    <row r="5062" customHeight="1"/>
    <row r="5063" customHeight="1"/>
    <row r="5064" customHeight="1"/>
    <row r="5065" customHeight="1"/>
    <row r="5066" customHeight="1"/>
    <row r="5067" customHeight="1"/>
    <row r="5068" customHeight="1"/>
    <row r="5069" customHeight="1"/>
    <row r="5070" customHeight="1"/>
    <row r="5071" customHeight="1"/>
    <row r="5072" customHeight="1"/>
    <row r="5073" customHeight="1"/>
    <row r="5074" customHeight="1"/>
    <row r="5075" customHeight="1"/>
    <row r="5076" customHeight="1"/>
    <row r="5077" customHeight="1"/>
    <row r="5078" customHeight="1"/>
    <row r="5079" customHeight="1"/>
    <row r="5080" customHeight="1"/>
    <row r="5081" customHeight="1"/>
    <row r="5082" customHeight="1"/>
    <row r="5083" customHeight="1"/>
    <row r="5084" customHeight="1"/>
    <row r="5085" customHeight="1"/>
    <row r="5086" customHeight="1"/>
    <row r="5087" customHeight="1"/>
    <row r="5088" customHeight="1"/>
    <row r="5089" customHeight="1"/>
    <row r="5090" customHeight="1"/>
    <row r="5091" customHeight="1"/>
    <row r="5092" customHeight="1"/>
    <row r="5093" customHeight="1"/>
    <row r="5094" customHeight="1"/>
    <row r="5095" customHeight="1"/>
    <row r="5096" customHeight="1"/>
    <row r="5097" customHeight="1"/>
    <row r="5098" customHeight="1"/>
    <row r="5099" customHeight="1"/>
    <row r="5100" customHeight="1"/>
    <row r="5101" customHeight="1"/>
    <row r="5102" customHeight="1"/>
    <row r="5103" customHeight="1"/>
    <row r="5104" customHeight="1"/>
    <row r="5105" customHeight="1"/>
    <row r="5106" customHeight="1"/>
    <row r="5107" customHeight="1"/>
    <row r="5108" customHeight="1"/>
    <row r="5109" customHeight="1"/>
    <row r="5110" customHeight="1"/>
    <row r="5111" customHeight="1"/>
    <row r="5112" customHeight="1"/>
    <row r="5113" customHeight="1"/>
    <row r="5114" customHeight="1"/>
    <row r="5115" customHeight="1"/>
    <row r="5116" customHeight="1"/>
    <row r="5117" customHeight="1"/>
    <row r="5118" customHeight="1"/>
    <row r="5119" customHeight="1"/>
    <row r="5120" customHeight="1"/>
    <row r="5121" customHeight="1"/>
    <row r="5122" customHeight="1"/>
    <row r="5123" customHeight="1"/>
    <row r="5124" customHeight="1"/>
    <row r="5125" customHeight="1"/>
    <row r="5126" customHeight="1"/>
    <row r="5127" customHeight="1"/>
    <row r="5128" customHeight="1"/>
    <row r="5129" customHeight="1"/>
    <row r="5130" customHeight="1"/>
    <row r="5131" customHeight="1"/>
    <row r="5132" customHeight="1"/>
    <row r="5133" customHeight="1"/>
    <row r="5134" customHeight="1"/>
    <row r="5135" customHeight="1"/>
    <row r="5136" customHeight="1"/>
    <row r="5137" customHeight="1"/>
    <row r="5138" customHeight="1"/>
    <row r="5139" customHeight="1"/>
    <row r="5140" customHeight="1"/>
    <row r="5141" customHeight="1"/>
    <row r="5142" customHeight="1"/>
    <row r="5143" customHeight="1"/>
    <row r="5144" customHeight="1"/>
    <row r="5145" customHeight="1"/>
    <row r="5146" customHeight="1"/>
    <row r="5147" customHeight="1"/>
    <row r="5148" customHeight="1"/>
    <row r="5149" customHeight="1"/>
    <row r="5150" customHeight="1"/>
    <row r="5151" customHeight="1"/>
    <row r="5152" customHeight="1"/>
    <row r="5153" customHeight="1"/>
    <row r="5154" customHeight="1"/>
    <row r="5155" customHeight="1"/>
    <row r="5156" customHeight="1"/>
    <row r="5157" customHeight="1"/>
    <row r="5158" customHeight="1"/>
    <row r="5159" customHeight="1"/>
    <row r="5160" customHeight="1"/>
    <row r="5161" customHeight="1"/>
    <row r="5162" customHeight="1"/>
    <row r="5163" customHeight="1"/>
    <row r="5164" customHeight="1"/>
    <row r="5165" customHeight="1"/>
    <row r="5166" customHeight="1"/>
    <row r="5167" customHeight="1"/>
    <row r="5168" customHeight="1"/>
    <row r="5169" customHeight="1"/>
    <row r="5170" customHeight="1"/>
    <row r="5171" customHeight="1"/>
    <row r="5172" customHeight="1"/>
    <row r="5173" customHeight="1"/>
    <row r="5174" customHeight="1"/>
    <row r="5175" customHeight="1"/>
    <row r="5176" customHeight="1"/>
    <row r="5177" customHeight="1"/>
    <row r="5178" customHeight="1"/>
    <row r="5179" customHeight="1"/>
    <row r="5180" customHeight="1"/>
    <row r="5181" customHeight="1"/>
    <row r="5182" customHeight="1"/>
    <row r="5183" customHeight="1"/>
    <row r="5184" customHeight="1"/>
    <row r="5185" customHeight="1"/>
    <row r="5186" customHeight="1"/>
    <row r="5187" customHeight="1"/>
    <row r="5188" customHeight="1"/>
    <row r="5189" customHeight="1"/>
    <row r="5190" customHeight="1"/>
    <row r="5191" customHeight="1"/>
    <row r="5192" customHeight="1"/>
    <row r="5193" customHeight="1"/>
    <row r="5194" customHeight="1"/>
    <row r="5195" customHeight="1"/>
    <row r="5196" customHeight="1"/>
    <row r="5197" customHeight="1"/>
    <row r="5198" customHeight="1"/>
    <row r="5199" customHeight="1"/>
    <row r="5200" customHeight="1"/>
    <row r="5201" customHeight="1"/>
    <row r="5202" customHeight="1"/>
    <row r="5203" customHeight="1"/>
    <row r="5204" customHeight="1"/>
    <row r="5205" customHeight="1"/>
    <row r="5206" customHeight="1"/>
    <row r="5207" customHeight="1"/>
    <row r="5208" customHeight="1"/>
    <row r="5209" customHeight="1"/>
    <row r="5210" customHeight="1"/>
    <row r="5211" customHeight="1"/>
    <row r="5212" customHeight="1"/>
    <row r="5213" customHeight="1"/>
    <row r="5214" customHeight="1"/>
    <row r="5215" customHeight="1"/>
    <row r="5216" customHeight="1"/>
    <row r="5217" customHeight="1"/>
    <row r="5218" customHeight="1"/>
    <row r="5219" customHeight="1"/>
    <row r="5220" customHeight="1"/>
    <row r="5221" customHeight="1"/>
    <row r="5222" customHeight="1"/>
    <row r="5223" customHeight="1"/>
    <row r="5224" customHeight="1"/>
    <row r="5225" customHeight="1"/>
    <row r="5226" customHeight="1"/>
    <row r="5227" customHeight="1"/>
    <row r="5228" customHeight="1"/>
    <row r="5229" customHeight="1"/>
    <row r="5230" customHeight="1"/>
    <row r="5231" customHeight="1"/>
    <row r="5232" customHeight="1"/>
    <row r="5233" customHeight="1"/>
    <row r="5234" customHeight="1"/>
    <row r="5235" customHeight="1"/>
    <row r="5236" customHeight="1"/>
    <row r="5237" customHeight="1"/>
    <row r="5238" customHeight="1"/>
    <row r="5239" customHeight="1"/>
    <row r="5240" customHeight="1"/>
    <row r="5241" customHeight="1"/>
    <row r="5242" customHeight="1"/>
    <row r="5243" customHeight="1"/>
    <row r="5244" customHeight="1"/>
    <row r="5245" customHeight="1"/>
    <row r="5246" customHeight="1"/>
    <row r="5247" customHeight="1"/>
    <row r="5248" customHeight="1"/>
    <row r="5249" customHeight="1"/>
    <row r="5250" customHeight="1"/>
    <row r="5251" customHeight="1"/>
    <row r="5252" customHeight="1"/>
    <row r="5253" customHeight="1"/>
    <row r="5254" customHeight="1"/>
    <row r="5255" customHeight="1"/>
    <row r="5256" customHeight="1"/>
    <row r="5257" customHeight="1"/>
    <row r="5258" customHeight="1"/>
    <row r="5259" customHeight="1"/>
    <row r="5260" customHeight="1"/>
    <row r="5261" customHeight="1"/>
    <row r="5262" customHeight="1"/>
    <row r="5263" customHeight="1"/>
    <row r="5264" customHeight="1"/>
    <row r="5265" customHeight="1"/>
    <row r="5266" customHeight="1"/>
    <row r="5267" customHeight="1"/>
    <row r="5268" customHeight="1"/>
    <row r="5269" customHeight="1"/>
    <row r="5270" customHeight="1"/>
    <row r="5271" customHeight="1"/>
    <row r="5272" customHeight="1"/>
    <row r="5273" customHeight="1"/>
    <row r="5274" customHeight="1"/>
    <row r="5275" customHeight="1"/>
    <row r="5276" customHeight="1"/>
    <row r="5277" customHeight="1"/>
    <row r="5278" customHeight="1"/>
    <row r="5279" customHeight="1"/>
    <row r="5280" customHeight="1"/>
    <row r="5281" customHeight="1"/>
    <row r="5282" customHeight="1"/>
    <row r="5283" customHeight="1"/>
    <row r="5284" customHeight="1"/>
    <row r="5285" customHeight="1"/>
    <row r="5286" customHeight="1"/>
    <row r="5287" customHeight="1"/>
    <row r="5288" customHeight="1"/>
    <row r="5289" customHeight="1"/>
    <row r="5290" customHeight="1"/>
    <row r="5291" customHeight="1"/>
    <row r="5292" customHeight="1"/>
    <row r="5293" customHeight="1"/>
    <row r="5294" customHeight="1"/>
    <row r="5295" customHeight="1"/>
    <row r="5296" customHeight="1"/>
    <row r="5297" customHeight="1"/>
    <row r="5298" customHeight="1"/>
    <row r="5299" customHeight="1"/>
    <row r="5300" customHeight="1"/>
    <row r="5301" customHeight="1"/>
    <row r="5302" customHeight="1"/>
    <row r="5303" customHeight="1"/>
    <row r="5304" customHeight="1"/>
    <row r="5305" customHeight="1"/>
    <row r="5306" customHeight="1"/>
    <row r="5307" customHeight="1"/>
    <row r="5308" customHeight="1"/>
    <row r="5309" customHeight="1"/>
    <row r="5310" customHeight="1"/>
    <row r="5311" customHeight="1"/>
    <row r="5312" customHeight="1"/>
    <row r="5313" customHeight="1"/>
    <row r="5314" customHeight="1"/>
    <row r="5315" customHeight="1"/>
    <row r="5316" customHeight="1"/>
    <row r="5317" customHeight="1"/>
    <row r="5318" customHeight="1"/>
    <row r="5319" customHeight="1"/>
    <row r="5320" customHeight="1"/>
    <row r="5321" customHeight="1"/>
    <row r="5322" customHeight="1"/>
    <row r="5323" customHeight="1"/>
    <row r="5324" customHeight="1"/>
    <row r="5325" customHeight="1"/>
    <row r="5326" customHeight="1"/>
    <row r="5327" customHeight="1"/>
    <row r="5328" customHeight="1"/>
    <row r="5329" customHeight="1"/>
    <row r="5330" customHeight="1"/>
    <row r="5331" customHeight="1"/>
    <row r="5332" customHeight="1"/>
    <row r="5333" customHeight="1"/>
    <row r="5334" customHeight="1"/>
    <row r="5335" customHeight="1"/>
    <row r="5336" customHeight="1"/>
    <row r="5337" customHeight="1"/>
    <row r="5338" customHeight="1"/>
    <row r="5339" customHeight="1"/>
    <row r="5340" customHeight="1"/>
    <row r="5341" customHeight="1"/>
    <row r="5342" customHeight="1"/>
    <row r="5343" customHeight="1"/>
    <row r="5344" customHeight="1"/>
    <row r="5345" customHeight="1"/>
    <row r="5346" customHeight="1"/>
    <row r="5347" customHeight="1"/>
    <row r="5348" customHeight="1"/>
    <row r="5349" customHeight="1"/>
    <row r="5350" customHeight="1"/>
    <row r="5351" customHeight="1"/>
    <row r="5352" customHeight="1"/>
    <row r="5353" customHeight="1"/>
    <row r="5354" customHeight="1"/>
    <row r="5355" customHeight="1"/>
    <row r="5356" customHeight="1"/>
    <row r="5357" customHeight="1"/>
    <row r="5358" customHeight="1"/>
    <row r="5359" customHeight="1"/>
    <row r="5360" customHeight="1"/>
    <row r="5361" customHeight="1"/>
    <row r="5362" customHeight="1"/>
    <row r="5363" customHeight="1"/>
    <row r="5364" customHeight="1"/>
    <row r="5365" customHeight="1"/>
    <row r="5366" customHeight="1"/>
    <row r="5367" customHeight="1"/>
    <row r="5368" customHeight="1"/>
    <row r="5369" customHeight="1"/>
    <row r="5370" customHeight="1"/>
    <row r="5371" customHeight="1"/>
    <row r="5372" customHeight="1"/>
    <row r="5373" customHeight="1"/>
    <row r="5374" customHeight="1"/>
    <row r="5375" customHeight="1"/>
    <row r="5376" customHeight="1"/>
    <row r="5377" customHeight="1"/>
    <row r="5378" customHeight="1"/>
    <row r="5379" customHeight="1"/>
    <row r="5380" customHeight="1"/>
    <row r="5381" customHeight="1"/>
    <row r="5382" customHeight="1"/>
    <row r="5383" customHeight="1"/>
    <row r="5384" customHeight="1"/>
    <row r="5385" customHeight="1"/>
    <row r="5386" customHeight="1"/>
    <row r="5387" customHeight="1"/>
    <row r="5388" customHeight="1"/>
    <row r="5389" customHeight="1"/>
    <row r="5390" customHeight="1"/>
    <row r="5391" customHeight="1"/>
    <row r="5392" customHeight="1"/>
    <row r="5393" customHeight="1"/>
    <row r="5394" customHeight="1"/>
    <row r="5395" customHeight="1"/>
    <row r="5396" customHeight="1"/>
    <row r="5397" customHeight="1"/>
    <row r="5398" customHeight="1"/>
    <row r="5399" customHeight="1"/>
    <row r="5400" customHeight="1"/>
    <row r="5401" customHeight="1"/>
    <row r="5402" customHeight="1"/>
    <row r="5403" customHeight="1"/>
    <row r="5404" customHeight="1"/>
    <row r="5405" customHeight="1"/>
    <row r="5406" customHeight="1"/>
    <row r="5407" customHeight="1"/>
    <row r="5408" customHeight="1"/>
    <row r="5409" customHeight="1"/>
    <row r="5410" customHeight="1"/>
    <row r="5411" customHeight="1"/>
    <row r="5412" customHeight="1"/>
    <row r="5413" customHeight="1"/>
    <row r="5414" customHeight="1"/>
    <row r="5415" customHeight="1"/>
    <row r="5416" customHeight="1"/>
    <row r="5417" customHeight="1"/>
    <row r="5418" customHeight="1"/>
    <row r="5419" customHeight="1"/>
    <row r="5420" customHeight="1"/>
    <row r="5421" customHeight="1"/>
    <row r="5422" customHeight="1"/>
    <row r="5423" customHeight="1"/>
    <row r="5424" customHeight="1"/>
    <row r="5425" customHeight="1"/>
    <row r="5426" customHeight="1"/>
    <row r="5427" customHeight="1"/>
    <row r="5428" customHeight="1"/>
    <row r="5429" customHeight="1"/>
    <row r="5430" customHeight="1"/>
    <row r="5431" customHeight="1"/>
    <row r="5432" customHeight="1"/>
    <row r="5433" customHeight="1"/>
    <row r="5434" customHeight="1"/>
    <row r="5435" customHeight="1"/>
    <row r="5436" customHeight="1"/>
    <row r="5437" customHeight="1"/>
    <row r="5438" customHeight="1"/>
    <row r="5439" customHeight="1"/>
    <row r="5440" customHeight="1"/>
    <row r="5441" customHeight="1"/>
    <row r="5442" customHeight="1"/>
    <row r="5443" customHeight="1"/>
    <row r="5444" customHeight="1"/>
    <row r="5445" customHeight="1"/>
    <row r="5446" customHeight="1"/>
    <row r="5447" customHeight="1"/>
    <row r="5448" customHeight="1"/>
    <row r="5449" customHeight="1"/>
    <row r="5450" customHeight="1"/>
    <row r="5451" customHeight="1"/>
    <row r="5452" customHeight="1"/>
    <row r="5453" customHeight="1"/>
    <row r="5454" customHeight="1"/>
    <row r="5455" customHeight="1"/>
    <row r="5456" customHeight="1"/>
    <row r="5457" customHeight="1"/>
    <row r="5458" customHeight="1"/>
    <row r="5459" customHeight="1"/>
    <row r="5460" customHeight="1"/>
    <row r="5461" customHeight="1"/>
    <row r="5462" customHeight="1"/>
    <row r="5463" customHeight="1"/>
    <row r="5464" customHeight="1"/>
    <row r="5465" customHeight="1"/>
    <row r="5466" customHeight="1"/>
    <row r="5467" customHeight="1"/>
    <row r="5468" customHeight="1"/>
    <row r="5469" customHeight="1"/>
    <row r="5470" customHeight="1"/>
    <row r="5471" customHeight="1"/>
    <row r="5472" customHeight="1"/>
    <row r="5473" customHeight="1"/>
    <row r="5474" customHeight="1"/>
    <row r="5475" customHeight="1"/>
    <row r="5476" customHeight="1"/>
    <row r="5477" customHeight="1"/>
    <row r="5478" customHeight="1"/>
    <row r="5479" customHeight="1"/>
    <row r="5480" customHeight="1"/>
    <row r="5481" customHeight="1"/>
    <row r="5482" customHeight="1"/>
    <row r="5483" customHeight="1"/>
    <row r="5484" customHeight="1"/>
    <row r="5485" customHeight="1"/>
    <row r="5486" customHeight="1"/>
    <row r="5487" customHeight="1"/>
    <row r="5488" customHeight="1"/>
    <row r="5489" customHeight="1"/>
    <row r="5490" customHeight="1"/>
    <row r="5491" customHeight="1"/>
    <row r="5492" customHeight="1"/>
    <row r="5493" customHeight="1"/>
    <row r="5494" customHeight="1"/>
    <row r="5495" customHeight="1"/>
    <row r="5496" customHeight="1"/>
    <row r="5497" customHeight="1"/>
    <row r="5498" customHeight="1"/>
    <row r="5499" customHeight="1"/>
    <row r="5500" customHeight="1"/>
    <row r="5501" customHeight="1"/>
    <row r="5502" customHeight="1"/>
    <row r="5503" customHeight="1"/>
    <row r="5504" customHeight="1"/>
    <row r="5505" customHeight="1"/>
    <row r="5506" customHeight="1"/>
    <row r="5507" customHeight="1"/>
    <row r="5508" customHeight="1"/>
    <row r="5509" customHeight="1"/>
    <row r="5510" customHeight="1"/>
    <row r="5511" customHeight="1"/>
    <row r="5512" customHeight="1"/>
    <row r="5513" customHeight="1"/>
    <row r="5514" customHeight="1"/>
    <row r="5515" customHeight="1"/>
    <row r="5516" customHeight="1"/>
    <row r="5517" customHeight="1"/>
    <row r="5518" customHeight="1"/>
    <row r="5519" customHeight="1"/>
    <row r="5520" customHeight="1"/>
    <row r="5521" customHeight="1"/>
    <row r="5522" customHeight="1"/>
    <row r="5523" customHeight="1"/>
    <row r="5524" customHeight="1"/>
    <row r="5525" customHeight="1"/>
    <row r="5526" customHeight="1"/>
    <row r="5527" customHeight="1"/>
    <row r="5528" customHeight="1"/>
    <row r="5529" customHeight="1"/>
    <row r="5530" customHeight="1"/>
    <row r="5531" customHeight="1"/>
    <row r="5532" customHeight="1"/>
    <row r="5533" customHeight="1"/>
    <row r="5534" customHeight="1"/>
    <row r="5535" customHeight="1"/>
    <row r="5536" customHeight="1"/>
    <row r="5537" customHeight="1"/>
    <row r="5538" customHeight="1"/>
    <row r="5539" customHeight="1"/>
    <row r="5540" customHeight="1"/>
    <row r="5541" customHeight="1"/>
    <row r="5542" customHeight="1"/>
    <row r="5543" customHeight="1"/>
    <row r="5544" customHeight="1"/>
    <row r="5545" customHeight="1"/>
    <row r="5546" customHeight="1"/>
    <row r="5547" customHeight="1"/>
    <row r="5548" customHeight="1"/>
    <row r="5549" customHeight="1"/>
    <row r="5550" customHeight="1"/>
    <row r="5551" customHeight="1"/>
    <row r="5552" customHeight="1"/>
    <row r="5553" customHeight="1"/>
    <row r="5554" customHeight="1"/>
    <row r="5555" customHeight="1"/>
    <row r="5556" customHeight="1"/>
    <row r="5557" customHeight="1"/>
    <row r="5558" customHeight="1"/>
    <row r="5559" customHeight="1"/>
    <row r="5560" customHeight="1"/>
    <row r="5561" customHeight="1"/>
    <row r="5562" customHeight="1"/>
    <row r="5563" customHeight="1"/>
    <row r="5564" customHeight="1"/>
    <row r="5565" customHeight="1"/>
    <row r="5566" customHeight="1"/>
    <row r="5567" customHeight="1"/>
    <row r="5568" customHeight="1"/>
    <row r="5569" customHeight="1"/>
    <row r="5570" customHeight="1"/>
    <row r="5571" customHeight="1"/>
    <row r="5572" customHeight="1"/>
    <row r="5573" customHeight="1"/>
    <row r="5574" customHeight="1"/>
    <row r="5575" customHeight="1"/>
    <row r="5576" customHeight="1"/>
    <row r="5577" customHeight="1"/>
    <row r="5578" customHeight="1"/>
    <row r="5579" customHeight="1"/>
    <row r="5580" customHeight="1"/>
    <row r="5581" customHeight="1"/>
    <row r="5582" customHeight="1"/>
    <row r="5583" customHeight="1"/>
    <row r="5584" customHeight="1"/>
    <row r="5585" customHeight="1"/>
    <row r="5586" customHeight="1"/>
    <row r="5587" customHeight="1"/>
    <row r="5588" customHeight="1"/>
    <row r="5589" customHeight="1"/>
    <row r="5590" customHeight="1"/>
    <row r="5591" customHeight="1"/>
    <row r="5592" customHeight="1"/>
    <row r="5593" customHeight="1"/>
    <row r="5594" customHeight="1"/>
    <row r="5595" customHeight="1"/>
    <row r="5596" customHeight="1"/>
    <row r="5597" customHeight="1"/>
    <row r="5598" customHeight="1"/>
    <row r="5599" customHeight="1"/>
    <row r="5600" customHeight="1"/>
    <row r="5601" customHeight="1"/>
    <row r="5602" customHeight="1"/>
    <row r="5603" customHeight="1"/>
    <row r="5604" customHeight="1"/>
    <row r="5605" customHeight="1"/>
    <row r="5606" customHeight="1"/>
    <row r="5607" customHeight="1"/>
    <row r="5608" customHeight="1"/>
    <row r="5609" customHeight="1"/>
    <row r="5610" customHeight="1"/>
    <row r="5611" customHeight="1"/>
    <row r="5612" customHeight="1"/>
    <row r="5613" customHeight="1"/>
    <row r="5614" customHeight="1"/>
    <row r="5615" customHeight="1"/>
    <row r="5616" customHeight="1"/>
    <row r="5617" customHeight="1"/>
    <row r="5618" customHeight="1"/>
    <row r="5619" customHeight="1"/>
    <row r="5620" customHeight="1"/>
    <row r="5621" customHeight="1"/>
    <row r="5622" customHeight="1"/>
    <row r="5623" customHeight="1"/>
    <row r="5624" customHeight="1"/>
    <row r="5625" customHeight="1"/>
    <row r="5626" customHeight="1"/>
    <row r="5627" customHeight="1"/>
    <row r="5628" customHeight="1"/>
    <row r="5629" customHeight="1"/>
    <row r="5630" customHeight="1"/>
    <row r="5631" customHeight="1"/>
    <row r="5632" customHeight="1"/>
    <row r="5633" customHeight="1"/>
    <row r="5634" customHeight="1"/>
    <row r="5635" customHeight="1"/>
    <row r="5636" customHeight="1"/>
    <row r="5637" customHeight="1"/>
    <row r="5638" customHeight="1"/>
    <row r="5639" customHeight="1"/>
    <row r="5640" customHeight="1"/>
    <row r="5641" customHeight="1"/>
    <row r="5642" customHeight="1"/>
    <row r="5643" customHeight="1"/>
    <row r="5644" customHeight="1"/>
    <row r="5645" customHeight="1"/>
    <row r="5646" customHeight="1"/>
    <row r="5647" customHeight="1"/>
    <row r="5648" customHeight="1"/>
    <row r="5649" customHeight="1"/>
    <row r="5650" customHeight="1"/>
    <row r="5651" customHeight="1"/>
    <row r="5652" customHeight="1"/>
    <row r="5653" customHeight="1"/>
    <row r="5654" customHeight="1"/>
    <row r="5655" customHeight="1"/>
    <row r="5656" customHeight="1"/>
    <row r="5657" customHeight="1"/>
    <row r="5658" customHeight="1"/>
    <row r="5659" customHeight="1"/>
    <row r="5660" customHeight="1"/>
    <row r="5661" customHeight="1"/>
    <row r="5662" customHeight="1"/>
    <row r="5663" customHeight="1"/>
    <row r="5664" customHeight="1"/>
    <row r="5665" customHeight="1"/>
    <row r="5666" customHeight="1"/>
    <row r="5667" customHeight="1"/>
    <row r="5668" customHeight="1"/>
    <row r="5669" customHeight="1"/>
    <row r="5670" customHeight="1"/>
    <row r="5671" customHeight="1"/>
    <row r="5672" customHeight="1"/>
    <row r="5673" customHeight="1"/>
    <row r="5674" customHeight="1"/>
    <row r="5675" customHeight="1"/>
    <row r="5676" customHeight="1"/>
    <row r="5677" customHeight="1"/>
    <row r="5678" customHeight="1"/>
    <row r="5679" customHeight="1"/>
    <row r="5680" customHeight="1"/>
    <row r="5681" customHeight="1"/>
    <row r="5682" customHeight="1"/>
    <row r="5683" customHeight="1"/>
    <row r="5684" customHeight="1"/>
    <row r="5685" customHeight="1"/>
    <row r="5686" customHeight="1"/>
    <row r="5687" customHeight="1"/>
    <row r="5688" customHeight="1"/>
    <row r="5689" customHeight="1"/>
    <row r="5690" customHeight="1"/>
    <row r="5691" customHeight="1"/>
    <row r="5692" customHeight="1"/>
    <row r="5693" customHeight="1"/>
    <row r="5694" customHeight="1"/>
    <row r="5695" customHeight="1"/>
    <row r="5696" customHeight="1"/>
    <row r="5697" customHeight="1"/>
    <row r="5698" customHeight="1"/>
    <row r="5699" customHeight="1"/>
    <row r="5700" customHeight="1"/>
    <row r="5701" customHeight="1"/>
    <row r="5702" customHeight="1"/>
    <row r="5703" customHeight="1"/>
    <row r="5704" customHeight="1"/>
    <row r="5705" customHeight="1"/>
    <row r="5706" customHeight="1"/>
    <row r="5707" customHeight="1"/>
    <row r="5708" customHeight="1"/>
    <row r="5709" customHeight="1"/>
    <row r="5710" customHeight="1"/>
    <row r="5711" customHeight="1"/>
    <row r="5712" customHeight="1"/>
    <row r="5713" customHeight="1"/>
    <row r="5714" customHeight="1"/>
    <row r="5715" customHeight="1"/>
    <row r="5716" customHeight="1"/>
    <row r="5717" customHeight="1"/>
    <row r="5718" customHeight="1"/>
    <row r="5719" customHeight="1"/>
    <row r="5720" customHeight="1"/>
    <row r="5721" customHeight="1"/>
    <row r="5722" customHeight="1"/>
    <row r="5723" customHeight="1"/>
    <row r="5724" customHeight="1"/>
    <row r="5725" customHeight="1"/>
    <row r="5726" customHeight="1"/>
    <row r="5727" customHeight="1"/>
    <row r="5728" customHeight="1"/>
    <row r="5729" customHeight="1"/>
    <row r="5730" customHeight="1"/>
    <row r="5731" customHeight="1"/>
    <row r="5732" customHeight="1"/>
    <row r="5733" customHeight="1"/>
    <row r="5734" customHeight="1"/>
    <row r="5735" customHeight="1"/>
    <row r="5736" customHeight="1"/>
    <row r="5737" customHeight="1"/>
    <row r="5738" customHeight="1"/>
    <row r="5739" customHeight="1"/>
    <row r="5740" customHeight="1"/>
    <row r="5741" customHeight="1"/>
    <row r="5742" customHeight="1"/>
    <row r="5743" customHeight="1"/>
    <row r="5744" customHeight="1"/>
    <row r="5745" customHeight="1"/>
    <row r="5746" customHeight="1"/>
    <row r="5747" customHeight="1"/>
    <row r="5748" customHeight="1"/>
    <row r="5749" customHeight="1"/>
    <row r="5750" customHeight="1"/>
    <row r="5751" customHeight="1"/>
    <row r="5752" customHeight="1"/>
    <row r="5753" customHeight="1"/>
    <row r="5754" customHeight="1"/>
    <row r="5755" customHeight="1"/>
    <row r="5756" customHeight="1"/>
    <row r="5757" customHeight="1"/>
    <row r="5758" customHeight="1"/>
    <row r="5759" customHeight="1"/>
    <row r="5760" customHeight="1"/>
    <row r="5761" customHeight="1"/>
    <row r="5762" customHeight="1"/>
    <row r="5763" customHeight="1"/>
    <row r="5764" customHeight="1"/>
    <row r="5765" customHeight="1"/>
    <row r="5766" customHeight="1"/>
    <row r="5767" customHeight="1"/>
    <row r="5768" customHeight="1"/>
    <row r="5769" customHeight="1"/>
    <row r="5770" customHeight="1"/>
    <row r="5771" customHeight="1"/>
    <row r="5772" customHeight="1"/>
    <row r="5773" customHeight="1"/>
    <row r="5774" customHeight="1"/>
    <row r="5775" customHeight="1"/>
    <row r="5776" customHeight="1"/>
    <row r="5777" customHeight="1"/>
    <row r="5778" customHeight="1"/>
    <row r="5779" customHeight="1"/>
    <row r="5780" customHeight="1"/>
    <row r="5781" customHeight="1"/>
    <row r="5782" customHeight="1"/>
    <row r="5783" customHeight="1"/>
    <row r="5784" customHeight="1"/>
    <row r="5785" customHeight="1"/>
    <row r="5786" customHeight="1"/>
    <row r="5787" customHeight="1"/>
    <row r="5788" customHeight="1"/>
    <row r="5789" customHeight="1"/>
    <row r="5790" customHeight="1"/>
    <row r="5791" customHeight="1"/>
    <row r="5792" customHeight="1"/>
    <row r="5793" customHeight="1"/>
    <row r="5794" customHeight="1"/>
    <row r="5795" customHeight="1"/>
    <row r="5796" customHeight="1"/>
    <row r="5797" customHeight="1"/>
    <row r="5798" customHeight="1"/>
    <row r="5799" customHeight="1"/>
    <row r="5800" customHeight="1"/>
    <row r="5801" customHeight="1"/>
    <row r="5802" customHeight="1"/>
    <row r="5803" customHeight="1"/>
    <row r="5804" customHeight="1"/>
    <row r="5805" customHeight="1"/>
    <row r="5806" customHeight="1"/>
    <row r="5807" customHeight="1"/>
    <row r="5808" customHeight="1"/>
    <row r="5809" customHeight="1"/>
    <row r="5810" customHeight="1"/>
    <row r="5811" customHeight="1"/>
    <row r="5812" customHeight="1"/>
    <row r="5813" customHeight="1"/>
    <row r="5814" customHeight="1"/>
    <row r="5815" customHeight="1"/>
    <row r="5816" customHeight="1"/>
    <row r="5817" customHeight="1"/>
    <row r="5818" customHeight="1"/>
    <row r="5819" customHeight="1"/>
    <row r="5820" customHeight="1"/>
    <row r="5821" customHeight="1"/>
    <row r="5822" customHeight="1"/>
    <row r="5823" customHeight="1"/>
    <row r="5824" customHeight="1"/>
    <row r="5825" customHeight="1"/>
    <row r="5826" customHeight="1"/>
    <row r="5827" customHeight="1"/>
    <row r="5828" customHeight="1"/>
    <row r="5829" customHeight="1"/>
    <row r="5830" customHeight="1"/>
    <row r="5831" customHeight="1"/>
    <row r="5832" customHeight="1"/>
    <row r="5833" customHeight="1"/>
    <row r="5834" customHeight="1"/>
    <row r="5835" customHeight="1"/>
    <row r="5836" customHeight="1"/>
    <row r="5837" customHeight="1"/>
    <row r="5838" customHeight="1"/>
    <row r="5839" customHeight="1"/>
    <row r="5840" customHeight="1"/>
    <row r="5841" customHeight="1"/>
    <row r="5842" customHeight="1"/>
    <row r="5843" customHeight="1"/>
    <row r="5844" customHeight="1"/>
    <row r="5845" customHeight="1"/>
    <row r="5846" customHeight="1"/>
    <row r="5847" customHeight="1"/>
    <row r="5848" customHeight="1"/>
    <row r="5849" customHeight="1"/>
    <row r="5850" customHeight="1"/>
    <row r="5851" customHeight="1"/>
    <row r="5852" customHeight="1"/>
    <row r="5853" customHeight="1"/>
    <row r="5854" customHeight="1"/>
    <row r="5855" customHeight="1"/>
    <row r="5856" customHeight="1"/>
    <row r="5857" customHeight="1"/>
    <row r="5858" customHeight="1"/>
    <row r="5859" customHeight="1"/>
    <row r="5860" customHeight="1"/>
    <row r="5861" customHeight="1"/>
    <row r="5862" customHeight="1"/>
    <row r="5863" customHeight="1"/>
    <row r="5864" customHeight="1"/>
    <row r="5865" customHeight="1"/>
    <row r="5866" customHeight="1"/>
    <row r="5867" customHeight="1"/>
    <row r="5868" customHeight="1"/>
    <row r="5869" customHeight="1"/>
    <row r="5870" customHeight="1"/>
    <row r="5871" customHeight="1"/>
    <row r="5872" customHeight="1"/>
    <row r="5873" customHeight="1"/>
    <row r="5874" customHeight="1"/>
    <row r="5875" customHeight="1"/>
    <row r="5876" customHeight="1"/>
    <row r="5877" customHeight="1"/>
    <row r="5878" customHeight="1"/>
    <row r="5879" customHeight="1"/>
    <row r="5880" customHeight="1"/>
    <row r="5881" customHeight="1"/>
    <row r="5882" customHeight="1"/>
    <row r="5883" customHeight="1"/>
    <row r="5884" customHeight="1"/>
    <row r="5885" customHeight="1"/>
    <row r="5886" customHeight="1"/>
    <row r="5887" customHeight="1"/>
    <row r="5888" customHeight="1"/>
    <row r="5889" customHeight="1"/>
    <row r="5890" customHeight="1"/>
    <row r="5891" customHeight="1"/>
    <row r="5892" customHeight="1"/>
    <row r="5893" customHeight="1"/>
    <row r="5894" customHeight="1"/>
    <row r="5895" customHeight="1"/>
    <row r="5896" customHeight="1"/>
    <row r="5897" customHeight="1"/>
    <row r="5898" customHeight="1"/>
    <row r="5899" customHeight="1"/>
    <row r="5900" customHeight="1"/>
    <row r="5901" customHeight="1"/>
    <row r="5902" customHeight="1"/>
    <row r="5903" customHeight="1"/>
    <row r="5904" customHeight="1"/>
    <row r="5905" customHeight="1"/>
    <row r="5906" customHeight="1"/>
    <row r="5907" customHeight="1"/>
    <row r="5908" customHeight="1"/>
    <row r="5909" customHeight="1"/>
    <row r="5910" customHeight="1"/>
    <row r="5911" customHeight="1"/>
    <row r="5912" customHeight="1"/>
    <row r="5913" customHeight="1"/>
    <row r="5914" customHeight="1"/>
    <row r="5915" customHeight="1"/>
    <row r="5916" customHeight="1"/>
    <row r="5917" customHeight="1"/>
    <row r="5918" customHeight="1"/>
    <row r="5919" customHeight="1"/>
    <row r="5920" customHeight="1"/>
    <row r="5921" customHeight="1"/>
    <row r="5922" customHeight="1"/>
    <row r="5923" customHeight="1"/>
    <row r="5924" customHeight="1"/>
    <row r="5925" customHeight="1"/>
    <row r="5926" customHeight="1"/>
    <row r="5927" customHeight="1"/>
    <row r="5928" customHeight="1"/>
    <row r="5929" customHeight="1"/>
    <row r="5930" customHeight="1"/>
    <row r="5931" customHeight="1"/>
    <row r="5932" customHeight="1"/>
    <row r="5933" customHeight="1"/>
    <row r="5934" customHeight="1"/>
    <row r="5935" customHeight="1"/>
    <row r="5936" customHeight="1"/>
    <row r="5937" customHeight="1"/>
    <row r="5938" customHeight="1"/>
    <row r="5939" customHeight="1"/>
    <row r="5940" customHeight="1"/>
    <row r="5941" customHeight="1"/>
    <row r="5942" customHeight="1"/>
    <row r="5943" customHeight="1"/>
    <row r="5944" customHeight="1"/>
    <row r="5945" customHeight="1"/>
    <row r="5946" customHeight="1"/>
    <row r="5947" customHeight="1"/>
    <row r="5948" customHeight="1"/>
    <row r="5949" customHeight="1"/>
    <row r="5950" customHeight="1"/>
    <row r="5951" customHeight="1"/>
    <row r="5952" customHeight="1"/>
    <row r="5953" customHeight="1"/>
    <row r="5954" customHeight="1"/>
    <row r="5955" customHeight="1"/>
    <row r="5956" customHeight="1"/>
    <row r="5957" customHeight="1"/>
    <row r="5958" customHeight="1"/>
    <row r="5959" customHeight="1"/>
    <row r="5960" customHeight="1"/>
    <row r="5961" customHeight="1"/>
    <row r="5962" customHeight="1"/>
    <row r="5963" customHeight="1"/>
    <row r="5964" customHeight="1"/>
    <row r="5965" customHeight="1"/>
    <row r="5966" customHeight="1"/>
    <row r="5967" customHeight="1"/>
    <row r="5968" customHeight="1"/>
    <row r="5969" customHeight="1"/>
    <row r="5970" customHeight="1"/>
    <row r="5971" customHeight="1"/>
    <row r="5972" customHeight="1"/>
    <row r="5973" customHeight="1"/>
    <row r="5974" customHeight="1"/>
    <row r="5975" customHeight="1"/>
    <row r="5976" customHeight="1"/>
    <row r="5977" customHeight="1"/>
    <row r="5978" customHeight="1"/>
    <row r="5979" customHeight="1"/>
    <row r="5980" customHeight="1"/>
    <row r="5981" customHeight="1"/>
    <row r="5982" customHeight="1"/>
    <row r="5983" customHeight="1"/>
    <row r="5984" customHeight="1"/>
    <row r="5985" customHeight="1"/>
    <row r="5986" customHeight="1"/>
    <row r="5987" customHeight="1"/>
    <row r="5988" customHeight="1"/>
    <row r="5989" customHeight="1"/>
    <row r="5990" customHeight="1"/>
    <row r="5991" customHeight="1"/>
    <row r="5992" customHeight="1"/>
    <row r="5993" customHeight="1"/>
    <row r="5994" customHeight="1"/>
    <row r="5995" customHeight="1"/>
    <row r="5996" customHeight="1"/>
    <row r="5997" customHeight="1"/>
    <row r="5998" customHeight="1"/>
    <row r="5999" customHeight="1"/>
    <row r="6000" customHeight="1"/>
    <row r="6001" customHeight="1"/>
    <row r="6002" customHeight="1"/>
    <row r="6003" customHeight="1"/>
    <row r="6004" customHeight="1"/>
    <row r="6005" customHeight="1"/>
    <row r="6006" customHeight="1"/>
    <row r="6007" customHeight="1"/>
    <row r="6008" customHeight="1"/>
    <row r="6009" customHeight="1"/>
    <row r="6010" customHeight="1"/>
    <row r="6011" customHeight="1"/>
    <row r="6012" customHeight="1"/>
    <row r="6013" customHeight="1"/>
    <row r="6014" customHeight="1"/>
    <row r="6015" customHeight="1"/>
    <row r="6016" customHeight="1"/>
    <row r="6017" customHeight="1"/>
    <row r="6018" customHeight="1"/>
    <row r="6019" customHeight="1"/>
    <row r="6020" customHeight="1"/>
    <row r="6021" customHeight="1"/>
    <row r="6022" customHeight="1"/>
    <row r="6023" customHeight="1"/>
    <row r="6024" customHeight="1"/>
    <row r="6025" customHeight="1"/>
    <row r="6026" customHeight="1"/>
    <row r="6027" customHeight="1"/>
    <row r="6028" customHeight="1"/>
    <row r="6029" customHeight="1"/>
    <row r="6030" customHeight="1"/>
    <row r="6031" customHeight="1"/>
    <row r="6032" customHeight="1"/>
    <row r="6033" customHeight="1"/>
    <row r="6034" customHeight="1"/>
    <row r="6035" customHeight="1"/>
    <row r="6036" customHeight="1"/>
    <row r="6037" customHeight="1"/>
    <row r="6038" customHeight="1"/>
    <row r="6039" customHeight="1"/>
    <row r="6040" customHeight="1"/>
    <row r="6041" customHeight="1"/>
    <row r="6042" customHeight="1"/>
    <row r="6043" customHeight="1"/>
    <row r="6044" customHeight="1"/>
    <row r="6045" customHeight="1"/>
    <row r="6046" customHeight="1"/>
    <row r="6047" customHeight="1"/>
    <row r="6048" customHeight="1"/>
    <row r="6049" customHeight="1"/>
    <row r="6050" customHeight="1"/>
    <row r="6051" customHeight="1"/>
    <row r="6052" customHeight="1"/>
    <row r="6053" customHeight="1"/>
    <row r="6054" customHeight="1"/>
    <row r="6055" customHeight="1"/>
    <row r="6056" customHeight="1"/>
    <row r="6057" customHeight="1"/>
    <row r="6058" customHeight="1"/>
    <row r="6059" customHeight="1"/>
    <row r="6060" customHeight="1"/>
    <row r="6061" customHeight="1"/>
    <row r="6062" customHeight="1"/>
    <row r="6063" customHeight="1"/>
    <row r="6064" customHeight="1"/>
    <row r="6065" customHeight="1"/>
    <row r="6066" customHeight="1"/>
    <row r="6067" customHeight="1"/>
    <row r="6068" customHeight="1"/>
    <row r="6069" customHeight="1"/>
    <row r="6070" customHeight="1"/>
    <row r="6071" customHeight="1"/>
    <row r="6072" customHeight="1"/>
    <row r="6073" customHeight="1"/>
    <row r="6074" customHeight="1"/>
    <row r="6075" customHeight="1"/>
    <row r="6076" customHeight="1"/>
    <row r="6077" customHeight="1"/>
    <row r="6078" customHeight="1"/>
    <row r="6079" customHeight="1"/>
    <row r="6080" customHeight="1"/>
    <row r="6081" customHeight="1"/>
    <row r="6082" customHeight="1"/>
    <row r="6083" customHeight="1"/>
    <row r="6084" customHeight="1"/>
    <row r="6085" customHeight="1"/>
    <row r="6086" customHeight="1"/>
    <row r="6087" customHeight="1"/>
    <row r="6088" customHeight="1"/>
    <row r="6089" customHeight="1"/>
    <row r="6090" customHeight="1"/>
    <row r="6091" customHeight="1"/>
    <row r="6092" customHeight="1"/>
    <row r="6093" customHeight="1"/>
    <row r="6094" customHeight="1"/>
    <row r="6095" customHeight="1"/>
    <row r="6096" customHeight="1"/>
    <row r="6097" customHeight="1"/>
    <row r="6098" customHeight="1"/>
    <row r="6099" customHeight="1"/>
    <row r="6100" customHeight="1"/>
    <row r="6101" customHeight="1"/>
    <row r="6102" customHeight="1"/>
    <row r="6103" customHeight="1"/>
    <row r="6104" customHeight="1"/>
    <row r="6105" customHeight="1"/>
    <row r="6106" customHeight="1"/>
    <row r="6107" customHeight="1"/>
    <row r="6108" customHeight="1"/>
    <row r="6109" customHeight="1"/>
    <row r="6110" customHeight="1"/>
    <row r="6111" customHeight="1"/>
    <row r="6112" customHeight="1"/>
    <row r="6113" customHeight="1"/>
    <row r="6114" customHeight="1"/>
    <row r="6115" customHeight="1"/>
    <row r="6116" customHeight="1"/>
    <row r="6117" customHeight="1"/>
    <row r="6118" customHeight="1"/>
    <row r="6119" customHeight="1"/>
    <row r="6120" customHeight="1"/>
    <row r="6121" customHeight="1"/>
    <row r="6122" customHeight="1"/>
    <row r="6123" customHeight="1"/>
    <row r="6124" customHeight="1"/>
    <row r="6125" customHeight="1"/>
    <row r="6126" customHeight="1"/>
    <row r="6127" customHeight="1"/>
    <row r="6128" customHeight="1"/>
    <row r="6129" customHeight="1"/>
    <row r="6130" customHeight="1"/>
    <row r="6131" customHeight="1"/>
    <row r="6132" customHeight="1"/>
    <row r="6133" customHeight="1"/>
    <row r="6134" customHeight="1"/>
    <row r="6135" customHeight="1"/>
    <row r="6136" customHeight="1"/>
    <row r="6137" customHeight="1"/>
    <row r="6138" customHeight="1"/>
    <row r="6139" customHeight="1"/>
    <row r="6140" customHeight="1"/>
    <row r="6141" customHeight="1"/>
    <row r="6142" customHeight="1"/>
    <row r="6143" customHeight="1"/>
    <row r="6144" customHeight="1"/>
    <row r="6145" customHeight="1"/>
    <row r="6146" customHeight="1"/>
    <row r="6147" customHeight="1"/>
    <row r="6148" customHeight="1"/>
    <row r="6149" customHeight="1"/>
    <row r="6150" customHeight="1"/>
    <row r="6151" customHeight="1"/>
    <row r="6152" customHeight="1"/>
    <row r="6153" customHeight="1"/>
    <row r="6154" customHeight="1"/>
    <row r="6155" customHeight="1"/>
    <row r="6156" customHeight="1"/>
    <row r="6157" customHeight="1"/>
    <row r="6158" customHeight="1"/>
    <row r="6159" customHeight="1"/>
    <row r="6160" customHeight="1"/>
    <row r="6161" customHeight="1"/>
    <row r="6162" customHeight="1"/>
    <row r="6163" customHeight="1"/>
    <row r="6164" customHeight="1"/>
    <row r="6165" customHeight="1"/>
    <row r="6166" customHeight="1"/>
    <row r="6167" customHeight="1"/>
    <row r="6168" customHeight="1"/>
    <row r="6169" customHeight="1"/>
    <row r="6170" customHeight="1"/>
    <row r="6171" customHeight="1"/>
    <row r="6172" customHeight="1"/>
    <row r="6173" customHeight="1"/>
    <row r="6174" customHeight="1"/>
    <row r="6175" customHeight="1"/>
    <row r="6176" customHeight="1"/>
    <row r="6177" customHeight="1"/>
    <row r="6178" customHeight="1"/>
    <row r="6179" customHeight="1"/>
    <row r="6180" customHeight="1"/>
    <row r="6181" customHeight="1"/>
    <row r="6182" customHeight="1"/>
    <row r="6183" customHeight="1"/>
    <row r="6184" customHeight="1"/>
    <row r="6185" customHeight="1"/>
    <row r="6186" customHeight="1"/>
    <row r="6187" customHeight="1"/>
    <row r="6188" customHeight="1"/>
    <row r="6189" customHeight="1"/>
    <row r="6190" customHeight="1"/>
    <row r="6191" customHeight="1"/>
    <row r="6192" customHeight="1"/>
    <row r="6193" customHeight="1"/>
    <row r="6194" customHeight="1"/>
    <row r="6195" customHeight="1"/>
    <row r="6196" customHeight="1"/>
    <row r="6197" customHeight="1"/>
    <row r="6198" customHeight="1"/>
    <row r="6199" customHeight="1"/>
    <row r="6200" customHeight="1"/>
    <row r="6201" customHeight="1"/>
    <row r="6202" customHeight="1"/>
    <row r="6203" customHeight="1"/>
    <row r="6204" customHeight="1"/>
    <row r="6205" customHeight="1"/>
    <row r="6206" customHeight="1"/>
    <row r="6207" customHeight="1"/>
    <row r="6208" customHeight="1"/>
    <row r="6209" customHeight="1"/>
    <row r="6210" customHeight="1"/>
    <row r="6211" customHeight="1"/>
    <row r="6212" customHeight="1"/>
    <row r="6213" customHeight="1"/>
    <row r="6214" customHeight="1"/>
    <row r="6215" customHeight="1"/>
    <row r="6216" customHeight="1"/>
    <row r="6217" customHeight="1"/>
    <row r="6218" customHeight="1"/>
    <row r="6219" customHeight="1"/>
    <row r="6220" customHeight="1"/>
    <row r="6221" customHeight="1"/>
    <row r="6222" customHeight="1"/>
    <row r="6223" customHeight="1"/>
    <row r="6224" customHeight="1"/>
    <row r="6225" customHeight="1"/>
    <row r="6226" customHeight="1"/>
    <row r="6227" customHeight="1"/>
    <row r="6228" customHeight="1"/>
    <row r="6229" customHeight="1"/>
    <row r="6230" customHeight="1"/>
    <row r="6231" customHeight="1"/>
    <row r="6232" customHeight="1"/>
    <row r="6233" customHeight="1"/>
    <row r="6234" customHeight="1"/>
    <row r="6235" customHeight="1"/>
    <row r="6236" customHeight="1"/>
  </sheetData>
  <mergeCells count="12">
    <mergeCell ref="A1:J1"/>
    <mergeCell ref="K1:T1"/>
    <mergeCell ref="E2:J2"/>
    <mergeCell ref="O2:T2"/>
    <mergeCell ref="A2:A3"/>
    <mergeCell ref="B2:B3"/>
    <mergeCell ref="C2:C3"/>
    <mergeCell ref="D2:D3"/>
    <mergeCell ref="K2:K3"/>
    <mergeCell ref="L2:L3"/>
    <mergeCell ref="M2:M3"/>
    <mergeCell ref="N2:N3"/>
  </mergeCells>
  <dataValidations count="3">
    <dataValidation type="list" allowBlank="1" showInputMessage="1" showErrorMessage="1" sqref="C1 C4:C65536">
      <formula1>INDIRECT("字典!$a$2:$a$30")</formula1>
    </dataValidation>
    <dataValidation allowBlank="1" showInputMessage="1" showErrorMessage="1" sqref="C2:C3"/>
    <dataValidation type="list" allowBlank="1" showInputMessage="1" showErrorMessage="1" sqref="M1:M3 M8:M65536">
      <formula1>"农学院,建筑工程学院,生物工程学院,动物科技学院,信息工程学院,机电工程学院,经贸学院,外国语学院,马克思主义理论课教学部,军事体育教学部,组织部,宣传部,院办,人事处,招生就业处,总务处,学工处,保卫处,教务处,督导处,科技处,示范办,实验中心,图书馆,职业技能鉴定培训中心,资产管理科,工会"</formula1>
    </dataValidation>
  </dataValidations>
  <pageMargins left="0.75" right="0.75" top="1" bottom="1" header="0.5" footer="0.5"/>
  <pageSetup paperSize="9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27"/>
  </sheetPr>
  <dimension ref="A1:J14"/>
  <sheetViews>
    <sheetView zoomScale="85" zoomScaleNormal="85" workbookViewId="0">
      <selection activeCell="H13" sqref="H13"/>
    </sheetView>
  </sheetViews>
  <sheetFormatPr defaultColWidth="9" defaultRowHeight="14.25"/>
  <cols>
    <col min="2" max="2" width="12.375" customWidth="1"/>
    <col min="3" max="3" width="22.125" customWidth="1"/>
    <col min="4" max="4" width="13" customWidth="1"/>
    <col min="5" max="5" width="19.625" customWidth="1"/>
    <col min="6" max="6" width="24" customWidth="1"/>
    <col min="7" max="7" width="8.25" customWidth="1"/>
    <col min="8" max="8" width="21.75" customWidth="1"/>
    <col min="9" max="9" width="9.25" customWidth="1"/>
    <col min="10" max="10" width="16" customWidth="1"/>
  </cols>
  <sheetData>
    <row r="1" ht="77.25" customHeight="1" spans="1:10">
      <c r="A1" s="45" t="s">
        <v>278</v>
      </c>
      <c r="B1" s="46"/>
      <c r="C1" s="46"/>
      <c r="D1" s="46"/>
      <c r="E1" s="46"/>
      <c r="F1" s="46"/>
      <c r="G1" s="46"/>
      <c r="H1" s="46"/>
      <c r="I1" s="46"/>
      <c r="J1" s="46"/>
    </row>
    <row r="2" ht="32.25" customHeight="1" spans="1:10">
      <c r="A2" s="47" t="s">
        <v>2</v>
      </c>
      <c r="B2" s="48" t="s">
        <v>265</v>
      </c>
      <c r="C2" s="8" t="s">
        <v>266</v>
      </c>
      <c r="D2" s="8" t="s">
        <v>267</v>
      </c>
      <c r="E2" s="8" t="s">
        <v>279</v>
      </c>
      <c r="F2" s="8"/>
      <c r="G2" s="8"/>
      <c r="H2" s="8"/>
      <c r="I2" s="8"/>
      <c r="J2" s="8"/>
    </row>
    <row r="3" ht="120.75" customHeight="1" spans="1:10">
      <c r="A3" s="47"/>
      <c r="B3" s="48"/>
      <c r="C3" s="8"/>
      <c r="D3" s="8"/>
      <c r="E3" s="8" t="s">
        <v>269</v>
      </c>
      <c r="F3" s="8" t="s">
        <v>280</v>
      </c>
      <c r="G3" s="8" t="s">
        <v>271</v>
      </c>
      <c r="H3" s="8" t="s">
        <v>281</v>
      </c>
      <c r="I3" s="8" t="s">
        <v>282</v>
      </c>
      <c r="J3" s="8" t="s">
        <v>274</v>
      </c>
    </row>
    <row r="4" ht="34.5" customHeight="1" spans="1:10">
      <c r="A4" s="49" t="s">
        <v>12</v>
      </c>
      <c r="B4" s="49" t="s">
        <v>13</v>
      </c>
      <c r="C4" s="49" t="s">
        <v>40</v>
      </c>
      <c r="D4" s="49" t="s">
        <v>283</v>
      </c>
      <c r="E4" s="49" t="s">
        <v>284</v>
      </c>
      <c r="F4" s="49" t="s">
        <v>285</v>
      </c>
      <c r="G4" s="49">
        <v>25</v>
      </c>
      <c r="H4" s="49" t="s">
        <v>286</v>
      </c>
      <c r="I4" s="49">
        <v>120</v>
      </c>
      <c r="J4" s="49" t="s">
        <v>287</v>
      </c>
    </row>
    <row r="5" ht="24.95" customHeight="1" spans="1:10">
      <c r="A5" s="50">
        <v>1</v>
      </c>
      <c r="B5" s="51"/>
      <c r="C5" s="51"/>
      <c r="D5" s="51"/>
      <c r="E5" s="51"/>
      <c r="F5" s="52"/>
      <c r="G5" s="51"/>
      <c r="H5" s="52"/>
      <c r="I5" s="57"/>
      <c r="J5" s="51"/>
    </row>
    <row r="6" ht="24.95" customHeight="1" spans="1:10">
      <c r="A6" s="50">
        <v>2</v>
      </c>
      <c r="B6" s="53"/>
      <c r="C6" s="51"/>
      <c r="D6" s="53"/>
      <c r="E6" s="53"/>
      <c r="F6" s="54"/>
      <c r="G6" s="53"/>
      <c r="H6" s="53"/>
      <c r="I6" s="53"/>
      <c r="J6" s="53"/>
    </row>
    <row r="7" ht="24.95" customHeight="1" spans="1:10">
      <c r="A7" s="50">
        <v>3</v>
      </c>
      <c r="B7" s="53"/>
      <c r="C7" s="51"/>
      <c r="D7" s="53"/>
      <c r="E7" s="53"/>
      <c r="F7" s="54"/>
      <c r="G7" s="53"/>
      <c r="H7" s="53"/>
      <c r="I7" s="53"/>
      <c r="J7" s="53"/>
    </row>
    <row r="8" ht="24.95" customHeight="1" spans="1:10">
      <c r="A8" s="50">
        <v>4</v>
      </c>
      <c r="B8" s="53"/>
      <c r="C8" s="51"/>
      <c r="D8" s="53"/>
      <c r="E8" s="53"/>
      <c r="F8" s="53"/>
      <c r="G8" s="53"/>
      <c r="H8" s="53"/>
      <c r="I8" s="53"/>
      <c r="J8" s="53"/>
    </row>
    <row r="9" ht="24.95" customHeight="1" spans="1:10">
      <c r="A9" s="50">
        <v>5</v>
      </c>
      <c r="B9" s="53"/>
      <c r="C9" s="51"/>
      <c r="D9" s="53"/>
      <c r="E9" s="51"/>
      <c r="F9" s="52"/>
      <c r="G9" s="53"/>
      <c r="H9" s="51"/>
      <c r="I9" s="53"/>
      <c r="J9" s="53"/>
    </row>
    <row r="10" ht="24.95" customHeight="1" spans="1:10">
      <c r="A10" s="50">
        <v>6</v>
      </c>
      <c r="B10" s="53"/>
      <c r="C10" s="51"/>
      <c r="D10" s="53"/>
      <c r="E10" s="53"/>
      <c r="F10" s="53"/>
      <c r="G10" s="53"/>
      <c r="H10" s="53"/>
      <c r="I10" s="53"/>
      <c r="J10" s="53"/>
    </row>
    <row r="11" ht="24.95" customHeight="1" spans="1:10">
      <c r="A11" s="50">
        <v>7</v>
      </c>
      <c r="B11" s="51"/>
      <c r="C11" s="51"/>
      <c r="D11" s="51"/>
      <c r="E11" s="51"/>
      <c r="F11" s="52"/>
      <c r="G11" s="51"/>
      <c r="H11" s="52"/>
      <c r="I11" s="57"/>
      <c r="J11" s="51"/>
    </row>
    <row r="12" ht="24.95" customHeight="1" spans="1:10">
      <c r="A12" s="50">
        <v>8</v>
      </c>
      <c r="B12" s="55"/>
      <c r="C12" s="51"/>
      <c r="D12" s="55"/>
      <c r="E12" s="55"/>
      <c r="F12" s="56"/>
      <c r="G12" s="55"/>
      <c r="H12" s="56"/>
      <c r="I12" s="58"/>
      <c r="J12" s="55"/>
    </row>
    <row r="13" ht="24.95" customHeight="1" spans="1:10">
      <c r="A13" s="50">
        <v>9</v>
      </c>
      <c r="B13" s="51"/>
      <c r="C13" s="51"/>
      <c r="D13" s="51"/>
      <c r="E13" s="51"/>
      <c r="F13" s="52"/>
      <c r="G13" s="51"/>
      <c r="H13" s="52"/>
      <c r="I13" s="57"/>
      <c r="J13" s="51"/>
    </row>
    <row r="14" ht="24.95" customHeight="1" spans="1:10">
      <c r="A14" s="50">
        <v>10</v>
      </c>
      <c r="B14" s="51"/>
      <c r="C14" s="51"/>
      <c r="D14" s="51"/>
      <c r="E14" s="51"/>
      <c r="F14" s="51"/>
      <c r="G14" s="51"/>
      <c r="H14" s="51"/>
      <c r="I14" s="51"/>
      <c r="J14" s="51"/>
    </row>
  </sheetData>
  <mergeCells count="6">
    <mergeCell ref="A1:J1"/>
    <mergeCell ref="E2:J2"/>
    <mergeCell ref="A2:A3"/>
    <mergeCell ref="B2:B3"/>
    <mergeCell ref="C2:C3"/>
    <mergeCell ref="D2:D3"/>
  </mergeCells>
  <dataValidations count="3">
    <dataValidation type="list" allowBlank="1" showInputMessage="1" showErrorMessage="1" sqref="C1 C4 C15:C65536">
      <formula1>INDIRECT("字典!$a$2:$a$30")</formula1>
    </dataValidation>
    <dataValidation type="list" allowBlank="1" showInputMessage="1" showErrorMessage="1" sqref="C5:C14">
      <formula1>INDIRECT("字典!$a$2:$a$31")</formula1>
    </dataValidation>
    <dataValidation allowBlank="1" showInputMessage="1" showErrorMessage="1" sqref="F5 H5 F9 C2:C3 F11:F14 H11:H14"/>
  </dataValidations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32"/>
  </sheetPr>
  <dimension ref="A1:AF17"/>
  <sheetViews>
    <sheetView zoomScale="85" zoomScaleNormal="85" workbookViewId="0">
      <selection activeCell="AF3" sqref="AF3"/>
    </sheetView>
  </sheetViews>
  <sheetFormatPr defaultColWidth="9" defaultRowHeight="14.25"/>
  <cols>
    <col min="1" max="1" width="15.75" style="38" customWidth="1"/>
    <col min="2" max="2" width="5.5" style="38" customWidth="1"/>
    <col min="3" max="3" width="4.5" style="38" customWidth="1"/>
    <col min="4" max="5" width="5.25" style="38" customWidth="1"/>
    <col min="6" max="6" width="5" style="38" customWidth="1"/>
    <col min="7" max="7" width="5.625" style="38" customWidth="1"/>
    <col min="8" max="9" width="5.25" style="38" customWidth="1"/>
    <col min="10" max="10" width="7.125" style="38" customWidth="1"/>
    <col min="11" max="11" width="3.625" style="38" customWidth="1"/>
    <col min="12" max="12" width="5.625" style="38" customWidth="1"/>
    <col min="13" max="13" width="3.625" style="38" customWidth="1"/>
    <col min="14" max="14" width="5" style="38" customWidth="1"/>
    <col min="15" max="25" width="3.625" style="38" customWidth="1"/>
    <col min="26" max="26" width="5.75" style="38" customWidth="1"/>
    <col min="27" max="28" width="3.625" style="38" customWidth="1"/>
    <col min="29" max="29" width="3.875" style="38" customWidth="1"/>
    <col min="30" max="31" width="3.625" style="38" customWidth="1"/>
    <col min="32" max="32" width="13.125" style="38" customWidth="1"/>
    <col min="33" max="16384" width="9" style="38"/>
  </cols>
  <sheetData>
    <row r="1" ht="31.5" spans="1:32">
      <c r="A1" s="39" t="s">
        <v>288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</row>
    <row r="2" ht="99.75" customHeight="1" spans="1:32">
      <c r="A2" s="40"/>
      <c r="B2" s="41" t="s">
        <v>289</v>
      </c>
      <c r="C2" s="41" t="s">
        <v>290</v>
      </c>
      <c r="D2" s="41" t="s">
        <v>291</v>
      </c>
      <c r="E2" s="41" t="s">
        <v>292</v>
      </c>
      <c r="F2" s="41" t="s">
        <v>293</v>
      </c>
      <c r="G2" s="41" t="s">
        <v>294</v>
      </c>
      <c r="H2" s="41" t="s">
        <v>295</v>
      </c>
      <c r="I2" s="41" t="s">
        <v>296</v>
      </c>
      <c r="J2" s="43" t="s">
        <v>297</v>
      </c>
      <c r="K2" s="43" t="s">
        <v>298</v>
      </c>
      <c r="L2" s="44" t="s">
        <v>40</v>
      </c>
      <c r="M2" s="44" t="s">
        <v>259</v>
      </c>
      <c r="N2" s="41" t="s">
        <v>299</v>
      </c>
      <c r="O2" s="41" t="s">
        <v>300</v>
      </c>
      <c r="P2" s="44" t="s">
        <v>301</v>
      </c>
      <c r="Q2" s="44" t="s">
        <v>302</v>
      </c>
      <c r="R2" s="44" t="s">
        <v>303</v>
      </c>
      <c r="S2" s="44" t="s">
        <v>304</v>
      </c>
      <c r="T2" s="44" t="s">
        <v>305</v>
      </c>
      <c r="U2" s="44" t="s">
        <v>306</v>
      </c>
      <c r="V2" s="44" t="s">
        <v>307</v>
      </c>
      <c r="W2" s="44" t="s">
        <v>308</v>
      </c>
      <c r="X2" s="44" t="s">
        <v>309</v>
      </c>
      <c r="Y2" s="44" t="s">
        <v>310</v>
      </c>
      <c r="Z2" s="44" t="s">
        <v>311</v>
      </c>
      <c r="AA2" s="44" t="s">
        <v>312</v>
      </c>
      <c r="AB2" s="44" t="s">
        <v>313</v>
      </c>
      <c r="AC2" s="44" t="s">
        <v>314</v>
      </c>
      <c r="AD2" s="44" t="s">
        <v>315</v>
      </c>
      <c r="AE2" s="44" t="s">
        <v>316</v>
      </c>
      <c r="AF2" s="44" t="s">
        <v>317</v>
      </c>
    </row>
    <row r="3" ht="24.95" customHeight="1" spans="1:32">
      <c r="A3" s="40" t="s">
        <v>318</v>
      </c>
      <c r="B3" s="42">
        <f>COUNTIF(论文!C5:C452,"农学院")</f>
        <v>0</v>
      </c>
      <c r="C3" s="42">
        <f>COUNTIF(论文!C5:C452,"建筑工程学院")</f>
        <v>0</v>
      </c>
      <c r="D3" s="42">
        <f>COUNTIF(论文!C5:C452,"信息工程学院")</f>
        <v>0</v>
      </c>
      <c r="E3" s="42">
        <f>COUNTIF(论文!C5:C452,"生物工程学院")</f>
        <v>0</v>
      </c>
      <c r="F3" s="42">
        <f>COUNTIF(论文!C5:C452,"动物科技学院")</f>
        <v>0</v>
      </c>
      <c r="G3" s="42">
        <f>COUNTIF(论文!C5:C452,"机电工程学院")</f>
        <v>2</v>
      </c>
      <c r="H3" s="42">
        <f>COUNTIF(论文!C5:C452,"经贸学院")</f>
        <v>0</v>
      </c>
      <c r="I3" s="42">
        <f>COUNTIF(论文!C5:C452,"外国语学院")</f>
        <v>0</v>
      </c>
      <c r="J3" s="42">
        <f>COUNTIF(论文!C5:C452,"马克思主义理论课教学部")</f>
        <v>0</v>
      </c>
      <c r="K3" s="42">
        <f>COUNTIF(论文!C5:C383,"军事体育教学部")</f>
        <v>0</v>
      </c>
      <c r="L3" s="42">
        <f>COUNTIF(论文!C5:C452,"科技处")</f>
        <v>0</v>
      </c>
      <c r="M3" s="42">
        <f>COUNTIF(论文!C5:C452,"督导处")</f>
        <v>0</v>
      </c>
      <c r="N3" s="42">
        <f>COUNTIF(论文!C5:C452,"教务处")</f>
        <v>0</v>
      </c>
      <c r="O3" s="42">
        <f>COUNTIF(论文!C5:C452,"学工处")</f>
        <v>0</v>
      </c>
      <c r="P3" s="42">
        <f>COUNTIF(论文!C5:C452,"示范办")</f>
        <v>0</v>
      </c>
      <c r="Q3" s="42">
        <f>COUNTIF(论文!C5:C452,"实验中心")</f>
        <v>0</v>
      </c>
      <c r="R3" s="42">
        <f>COUNTIF(论文!C5:C452,"组织部")</f>
        <v>0</v>
      </c>
      <c r="S3" s="42">
        <f>COUNTIF(论文!C5:C452,"宣传部")</f>
        <v>0</v>
      </c>
      <c r="T3" s="42">
        <f>COUNTIF(论文!C5:C452,"院办")</f>
        <v>0</v>
      </c>
      <c r="U3" s="42">
        <f>COUNTIF(论文!C5:C452,"人事处")</f>
        <v>0</v>
      </c>
      <c r="V3" s="42">
        <f>COUNTIF(论文!C5:C452,"招生就业处")</f>
        <v>0</v>
      </c>
      <c r="W3" s="42">
        <f>COUNTIF(论文!C5:C452,"总务处")</f>
        <v>0</v>
      </c>
      <c r="X3" s="42">
        <f>COUNTIF(论文!C5:C452,"保卫处")</f>
        <v>0</v>
      </c>
      <c r="Y3" s="42">
        <f>COUNTIF(论文!C5:C452,"图书馆")</f>
        <v>0</v>
      </c>
      <c r="Z3" s="42">
        <f>COUNTIF(论文!C5:C452,"职业技能鉴定培训中心")</f>
        <v>0</v>
      </c>
      <c r="AA3" s="42">
        <f>COUNTIF(论文!C5:C452,"资产管理科")</f>
        <v>0</v>
      </c>
      <c r="AB3" s="42">
        <f>COUNTIF(论文!C5:C452,"工会")</f>
        <v>0</v>
      </c>
      <c r="AC3" s="42">
        <f>COUNTIF(论文!C5:C452,"财务处")</f>
        <v>0</v>
      </c>
      <c r="AD3" s="42">
        <f>COUNTIF(论文!C5:C452,"技师学院")</f>
        <v>0</v>
      </c>
      <c r="AE3" s="42">
        <f>COUNTIF(论文!C5:C452,"学院领导")</f>
        <v>0</v>
      </c>
      <c r="AF3" s="42">
        <f t="shared" ref="AF3:AF17" si="0">SUM(B3:AE3)</f>
        <v>2</v>
      </c>
    </row>
    <row r="4" ht="24.95" customHeight="1" spans="1:32">
      <c r="A4" s="40" t="s">
        <v>319</v>
      </c>
      <c r="B4" s="42">
        <f>COUNTIF(著作!C5:C228,"农学院")</f>
        <v>0</v>
      </c>
      <c r="C4" s="42">
        <f>COUNTIF(著作!C5:C228,"建筑工程学院")</f>
        <v>0</v>
      </c>
      <c r="D4" s="42">
        <f>COUNTIF(著作!C5:C228,"信息工程学院")</f>
        <v>0</v>
      </c>
      <c r="E4" s="42">
        <f>COUNTIF(著作!C5:C228,"生物工程学院")</f>
        <v>0</v>
      </c>
      <c r="F4" s="42">
        <f>COUNTIF(著作!C5:C228,"动物科技学院")</f>
        <v>0</v>
      </c>
      <c r="G4" s="42">
        <f>COUNTIF(著作!C5:C228,"机电工程学院")</f>
        <v>26</v>
      </c>
      <c r="H4" s="42">
        <f>COUNTIF(著作!C5:C228,"经贸学院")</f>
        <v>0</v>
      </c>
      <c r="I4" s="42">
        <f>COUNTIF(著作!C5:C228,"外国语学院")</f>
        <v>0</v>
      </c>
      <c r="J4" s="42">
        <f>COUNTIF(著作!C5:C228,"马克思主义理论课教学部")</f>
        <v>0</v>
      </c>
      <c r="K4" s="42">
        <f>COUNTIF(著作!C5:C228,"军事体育教学部")</f>
        <v>0</v>
      </c>
      <c r="L4" s="42">
        <f>COUNTIF(著作!C5:C228,"科技处")</f>
        <v>0</v>
      </c>
      <c r="M4" s="42">
        <f>COUNTIF(著作!C5:C228,"督导处")</f>
        <v>0</v>
      </c>
      <c r="N4" s="42">
        <f>COUNTIF(著作!C5:C228,"教务处")</f>
        <v>0</v>
      </c>
      <c r="O4" s="42">
        <f>COUNTIF(著作!C5:C228,"学工处")</f>
        <v>0</v>
      </c>
      <c r="P4" s="42">
        <f>COUNTIF(著作!C5:C228,"示范办")</f>
        <v>0</v>
      </c>
      <c r="Q4" s="42">
        <f>COUNTIF(著作!C5:C228,"实验中心")</f>
        <v>0</v>
      </c>
      <c r="R4" s="42">
        <f>COUNTIF(著作!C5:C228,"组织部")</f>
        <v>0</v>
      </c>
      <c r="S4" s="42">
        <f>COUNTIF(著作!C5:C228,"宣传部")</f>
        <v>0</v>
      </c>
      <c r="T4" s="42">
        <f>COUNTIF(著作!C5:C228,"院办")</f>
        <v>0</v>
      </c>
      <c r="U4" s="42">
        <f>COUNTIF(著作!C5:C228,"人事处")</f>
        <v>0</v>
      </c>
      <c r="V4" s="42">
        <f>COUNTIF(著作!C5:C228,"招生就业处")</f>
        <v>0</v>
      </c>
      <c r="W4" s="42">
        <f>COUNTIF(著作!C5:C228,"总务处")</f>
        <v>0</v>
      </c>
      <c r="X4" s="42">
        <f>COUNTIF(著作!C5:C228,"保卫处")</f>
        <v>0</v>
      </c>
      <c r="Y4" s="42">
        <f>COUNTIF(著作!C5:C228,"图书馆")</f>
        <v>0</v>
      </c>
      <c r="Z4" s="42">
        <f>COUNTIF(著作!C5:C228,"职业技能鉴定培训中心")</f>
        <v>0</v>
      </c>
      <c r="AA4" s="42">
        <f>COUNTIF(著作!C5:C228,"资产管理科")</f>
        <v>0</v>
      </c>
      <c r="AB4" s="42">
        <f>COUNTIF(著作!C5:C228,"工会")</f>
        <v>0</v>
      </c>
      <c r="AC4" s="42">
        <f>COUNTIF(著作!C5:C228,"财务处")</f>
        <v>0</v>
      </c>
      <c r="AD4" s="42">
        <f>COUNTIF(著作!C5:C228,"技师学院")</f>
        <v>0</v>
      </c>
      <c r="AE4" s="42">
        <f>COUNTIF(著作!C5:C228,"学院领导")</f>
        <v>0</v>
      </c>
      <c r="AF4" s="42">
        <f t="shared" si="0"/>
        <v>26</v>
      </c>
    </row>
    <row r="5" ht="24.95" customHeight="1" spans="1:32">
      <c r="A5" s="40" t="s">
        <v>41</v>
      </c>
      <c r="B5" s="42">
        <f>SUMPRODUCT((著作!C5:C32="农学院")*(著作!D5:D32="第一主编"))</f>
        <v>0</v>
      </c>
      <c r="C5" s="42">
        <f>SUMPRODUCT((著作!C5:C32="建筑工程学院")*(著作!D5:D32="第一主编"))</f>
        <v>0</v>
      </c>
      <c r="D5" s="42">
        <f>SUMPRODUCT((著作!C5:C32="信息工程学院")*(著作!D5:D32="第一主编"))</f>
        <v>0</v>
      </c>
      <c r="E5" s="42">
        <f>SUMPRODUCT((著作!C5:C32="生物工程学院")*(著作!D5:D32="第一主编"))</f>
        <v>0</v>
      </c>
      <c r="F5" s="42">
        <f>SUMPRODUCT((著作!C5:C32="动物科技学院")*(著作!D5:D32="第一主编"))</f>
        <v>0</v>
      </c>
      <c r="G5" s="42">
        <f>SUMPRODUCT((著作!C5:C32="机电工程学院")*(著作!D5:D32="第一主编"))</f>
        <v>0</v>
      </c>
      <c r="H5" s="42">
        <f>SUMPRODUCT((著作!C5:C32="经贸学院")*(著作!D5:D32="第一主编"))</f>
        <v>0</v>
      </c>
      <c r="I5" s="42">
        <f>SUMPRODUCT((著作!C5:C32="外国语学院")*(著作!D5:D32="第一主编"))</f>
        <v>0</v>
      </c>
      <c r="J5" s="42">
        <f>SUMPRODUCT((著作!C5:C32="马克思主义理论课教学部")*(著作!D5:D32="第一主编"))</f>
        <v>0</v>
      </c>
      <c r="K5" s="42">
        <f>SUMPRODUCT((著作!C5:C32="军事体育教学部")*(著作!D5:D32="第一主编"))</f>
        <v>0</v>
      </c>
      <c r="L5" s="42">
        <f>SUMPRODUCT((著作!C5:C32="科技处")*(著作!D5:D32="第一主编"))</f>
        <v>0</v>
      </c>
      <c r="M5" s="42">
        <f>SUMPRODUCT((著作!C5:C32="督导处")*(著作!D5:D32="第一主编"))</f>
        <v>0</v>
      </c>
      <c r="N5" s="42">
        <f>SUMPRODUCT((著作!C5:C32="教务处")*(著作!D5:D32="第一主编"))</f>
        <v>0</v>
      </c>
      <c r="O5" s="42">
        <f>SUMPRODUCT((著作!C5:C32="学工处")*(著作!D5:D32="第一主编"))</f>
        <v>0</v>
      </c>
      <c r="P5" s="42">
        <f>SUMPRODUCT((著作!C5:C32="示范办")*(著作!D5:D32="第一主编"))</f>
        <v>0</v>
      </c>
      <c r="Q5" s="42">
        <f>SUMPRODUCT((著作!C5:C32="实验中心")*(著作!D5:D32="第一主编"))</f>
        <v>0</v>
      </c>
      <c r="R5" s="42">
        <f>SUMPRODUCT((著作!C5:C32="组织部")*(著作!D5:D32="第一主编"))</f>
        <v>0</v>
      </c>
      <c r="S5" s="42">
        <f>SUMPRODUCT((著作!C5:C32="宣传部")*(著作!D5:D32="第一主编"))</f>
        <v>0</v>
      </c>
      <c r="T5" s="42">
        <f>SUMPRODUCT((著作!C5:C32="院办")*(著作!D5:D32="第一主编"))</f>
        <v>0</v>
      </c>
      <c r="U5" s="42">
        <f>SUMPRODUCT((著作!C5:C32="人事处")*(著作!D5:D32="第一主编"))</f>
        <v>0</v>
      </c>
      <c r="V5" s="42">
        <f>SUMPRODUCT((著作!C5:C32="招生就业处")*(著作!D5:D32="第一主编"))</f>
        <v>0</v>
      </c>
      <c r="W5" s="42">
        <f>SUMPRODUCT((著作!C5:C32="总务处")*(著作!D5:D32="第一主编"))</f>
        <v>0</v>
      </c>
      <c r="X5" s="42">
        <f>SUMPRODUCT((著作!C5:C32="保卫处")*(著作!D5:D32="第一主编"))</f>
        <v>0</v>
      </c>
      <c r="Y5" s="42">
        <f>SUMPRODUCT((著作!C5:C32="图书馆")*(著作!D5:D32="第一主编"))</f>
        <v>0</v>
      </c>
      <c r="Z5" s="42">
        <f>SUMPRODUCT((著作!C5:C32="职业技职鉴定培训中心")*(著作!D5:D32="第一主编"))</f>
        <v>0</v>
      </c>
      <c r="AA5" s="42">
        <f>SUMPRODUCT((著作!C5:C32="资产管理科")*(著作!D5:D32="第一主编"))</f>
        <v>0</v>
      </c>
      <c r="AB5" s="42">
        <f>SUMPRODUCT((著作!C5:C32="工会")*(著作!D5:D32="第一主编"))</f>
        <v>0</v>
      </c>
      <c r="AC5" s="42">
        <f>SUMPRODUCT((著作!C5:C32="财务处")*(著作!D5:D32="第一主编"))</f>
        <v>0</v>
      </c>
      <c r="AD5" s="42">
        <f>SUMPRODUCT((著作!C5:C32="技师学院")*(著作!D5:D32="第一主编"))</f>
        <v>0</v>
      </c>
      <c r="AE5" s="42">
        <f>SUMPRODUCT((著作!C5:C32="学院领导")*(著作!D5:D32="第一主编"))</f>
        <v>0</v>
      </c>
      <c r="AF5" s="42">
        <f t="shared" si="0"/>
        <v>0</v>
      </c>
    </row>
    <row r="6" ht="24.95" customHeight="1" spans="1:32">
      <c r="A6" s="40" t="s">
        <v>320</v>
      </c>
      <c r="B6" s="42">
        <f>COUNTIF(科研成果!C4:C767,"农学院")</f>
        <v>0</v>
      </c>
      <c r="C6" s="42">
        <f>COUNTIF(科研成果!C4:C767,"建筑工程学院")</f>
        <v>0</v>
      </c>
      <c r="D6" s="42">
        <f>COUNTIF(科研成果!C4:C767,"信息工程学院")</f>
        <v>0</v>
      </c>
      <c r="E6" s="42">
        <f>COUNTIF(科研成果!C4:C767,"生物工程学院")</f>
        <v>0</v>
      </c>
      <c r="F6" s="42">
        <f>COUNTIF(科研成果!C4:C767,"动物科技学院")</f>
        <v>0</v>
      </c>
      <c r="G6" s="42">
        <f>COUNTIF(科研成果!C4:C767,"机电工程学院")</f>
        <v>0</v>
      </c>
      <c r="H6" s="42">
        <f>COUNTIF(科研成果!C4:C767,"经贸学院")</f>
        <v>0</v>
      </c>
      <c r="I6" s="42">
        <f>COUNTIF(科研成果!C4:C767,"外国语学院")</f>
        <v>0</v>
      </c>
      <c r="J6" s="42">
        <f>COUNTIF(科研成果!C4:C767,"马克思主义理论课教学部")</f>
        <v>0</v>
      </c>
      <c r="K6" s="42">
        <f>COUNTIF(科研成果!C4:C767,"军事体育教学部")</f>
        <v>0</v>
      </c>
      <c r="L6" s="42">
        <f>COUNTIF(科研成果!C4:C4,"科技处")</f>
        <v>0</v>
      </c>
      <c r="M6" s="42">
        <f>COUNTIF(科研成果!C4:C767,"督导处")</f>
        <v>0</v>
      </c>
      <c r="N6" s="42">
        <f>COUNTIF(科研成果!C4:C767,"教务处")</f>
        <v>0</v>
      </c>
      <c r="O6" s="42">
        <f>COUNTIF(科研成果!C4:C767,"学工处")</f>
        <v>0</v>
      </c>
      <c r="P6" s="42">
        <f>COUNTIF(科研成果!C4:C767,"示范办")</f>
        <v>0</v>
      </c>
      <c r="Q6" s="42">
        <f>COUNTIF(科研成果!C4:C767,"实验中心")</f>
        <v>0</v>
      </c>
      <c r="R6" s="42">
        <f>COUNTIF(科研成果!C4:C767,"组织部")</f>
        <v>0</v>
      </c>
      <c r="S6" s="42">
        <f>COUNTIF(科研成果!C4:C767,"宣传部")</f>
        <v>0</v>
      </c>
      <c r="T6" s="42">
        <f>COUNTIF(科研成果!C4:C767,"院办")</f>
        <v>0</v>
      </c>
      <c r="U6" s="42">
        <f>COUNTIF(科研成果!C4:C767,"人事处")</f>
        <v>0</v>
      </c>
      <c r="V6" s="42">
        <f>COUNTIF(科研成果!C4:C767,"招生就业处")</f>
        <v>0</v>
      </c>
      <c r="W6" s="42">
        <f>COUNTIF(科研成果!C4:C767,"总务处")</f>
        <v>0</v>
      </c>
      <c r="X6" s="42">
        <f>COUNTIF(科研成果!C4:C767,"保卫处")</f>
        <v>0</v>
      </c>
      <c r="Y6" s="42">
        <f>COUNTIF(科研成果!C4:C767,"图书馆")</f>
        <v>0</v>
      </c>
      <c r="Z6" s="42">
        <f>COUNTIF(科研成果!C4:C767,"职业技能鉴定培训中心")</f>
        <v>0</v>
      </c>
      <c r="AA6" s="42">
        <f>COUNTIF(科研成果!C4:C767,"资产管理科")</f>
        <v>0</v>
      </c>
      <c r="AB6" s="42">
        <f>COUNTIF(科研成果!C4:C767,"工会")</f>
        <v>0</v>
      </c>
      <c r="AC6" s="42">
        <f>COUNTIF(科研成果!C4:C767,"财务处")</f>
        <v>0</v>
      </c>
      <c r="AD6" s="42">
        <f>COUNTIF(科研成果!C4:C767,"技师学院")</f>
        <v>0</v>
      </c>
      <c r="AE6" s="42">
        <f>COUNTIF(科研成果!C4:C767,"学院领导")</f>
        <v>0</v>
      </c>
      <c r="AF6" s="42">
        <f t="shared" si="0"/>
        <v>0</v>
      </c>
    </row>
    <row r="7" ht="24.95" customHeight="1" spans="1:32">
      <c r="A7" s="40" t="s">
        <v>321</v>
      </c>
      <c r="B7" s="42">
        <f>COUNTIF(论文评奖!C4:C6,"农学院")</f>
        <v>0</v>
      </c>
      <c r="C7" s="42">
        <f>COUNTIF(论文评奖!C4:C6,"建筑工程学院")</f>
        <v>0</v>
      </c>
      <c r="D7" s="42">
        <f>COUNTIF(论文评奖!C4:C6,"信息工程学院")</f>
        <v>0</v>
      </c>
      <c r="E7" s="42">
        <f>COUNTIF(论文评奖!C4:C6,"生物工程学院")</f>
        <v>0</v>
      </c>
      <c r="F7" s="42">
        <f>COUNTIF(论文评奖!C4:C6,"动物科技学院")</f>
        <v>0</v>
      </c>
      <c r="G7" s="42">
        <f>COUNTIF(论文评奖!C4:C6,"机电工程学院")</f>
        <v>0</v>
      </c>
      <c r="H7" s="42">
        <f>COUNTIF(论文评奖!C4:C6,"经贸学院")</f>
        <v>0</v>
      </c>
      <c r="I7" s="42">
        <f>COUNTIF(论文评奖!C4:C6,"外国语学院")</f>
        <v>0</v>
      </c>
      <c r="J7" s="42">
        <f>COUNTIF(论文评奖!C4:C6,"马克思主义理论课教学部")</f>
        <v>0</v>
      </c>
      <c r="K7" s="42">
        <f>COUNTIF(论文评奖!C4:C6,"军事体育教学部")</f>
        <v>0</v>
      </c>
      <c r="L7" s="42">
        <f>COUNTIF(论文评奖!C4:C6,"科技处")</f>
        <v>0</v>
      </c>
      <c r="M7" s="42">
        <f>COUNTIF(论文评奖!C4:C6,"督导处")</f>
        <v>0</v>
      </c>
      <c r="N7" s="42">
        <f>COUNTIF(论文评奖!C4:C6,"教务处")</f>
        <v>0</v>
      </c>
      <c r="O7" s="42">
        <f>COUNTIF(论文评奖!C4:C6,"学工处")</f>
        <v>0</v>
      </c>
      <c r="P7" s="42">
        <f>COUNTIF(论文评奖!C4:C6,"示范办")</f>
        <v>0</v>
      </c>
      <c r="Q7" s="42">
        <f>COUNTIF(论文评奖!$C$4:$C$6,"实验中心")</f>
        <v>0</v>
      </c>
      <c r="R7" s="42">
        <f>COUNTIF(论文评奖!$C$4:$C$6,"组织部")</f>
        <v>0</v>
      </c>
      <c r="S7" s="42">
        <f>COUNTIF(论文评奖!$C$4:$C$6,"宣传部")</f>
        <v>0</v>
      </c>
      <c r="T7" s="42">
        <f>COUNTIF(论文评奖!$C$4:$C$6,"院办")</f>
        <v>0</v>
      </c>
      <c r="U7" s="42">
        <f>COUNTIF(论文评奖!$C$4:$C$6,"人事处")</f>
        <v>0</v>
      </c>
      <c r="V7" s="42">
        <f>COUNTIF(论文评奖!$C$4:$C$6,"招生就业处")</f>
        <v>0</v>
      </c>
      <c r="W7" s="42">
        <f>COUNTIF(论文评奖!$C$4:$C$6,"总务处")</f>
        <v>0</v>
      </c>
      <c r="X7" s="42">
        <f>COUNTIF(论文评奖!$C$4:$C$6,"保卫处")</f>
        <v>0</v>
      </c>
      <c r="Y7" s="42">
        <f>COUNTIF(论文评奖!$C$4:$C$6,"图书馆")</f>
        <v>0</v>
      </c>
      <c r="Z7" s="42">
        <f>COUNTIF(论文评奖!$C$4:$C$6,"职业技能鉴定培训中心")</f>
        <v>0</v>
      </c>
      <c r="AA7" s="42">
        <f>COUNTIF(论文评奖!$C$4:$C$6,"资产管理科")</f>
        <v>0</v>
      </c>
      <c r="AB7" s="42">
        <f>COUNTIF(论文评奖!$C$4:$C$6,"工会")</f>
        <v>0</v>
      </c>
      <c r="AC7" s="42">
        <f>COUNTIF(论文评奖!C5:C840,"财务处")</f>
        <v>0</v>
      </c>
      <c r="AD7" s="42">
        <f>COUNTIF(论文评奖!$C$4:$C$6,"技师学院")</f>
        <v>0</v>
      </c>
      <c r="AE7" s="42">
        <f>COUNTIF(论文评奖!$C$4:$C$6,"学院领导")</f>
        <v>0</v>
      </c>
      <c r="AF7" s="42">
        <f t="shared" si="0"/>
        <v>0</v>
      </c>
    </row>
    <row r="8" ht="24.95" customHeight="1" spans="1:32">
      <c r="A8" s="40" t="s">
        <v>322</v>
      </c>
      <c r="B8" s="42">
        <f>COUNTIF(教师参赛获奖!C4:C6,"农学院")</f>
        <v>0</v>
      </c>
      <c r="C8" s="42">
        <f>COUNTIF(教师参赛获奖!C4:C6,"建筑工程学院")</f>
        <v>0</v>
      </c>
      <c r="D8" s="42">
        <f>COUNTIF(教师参赛获奖!C4:C6,"信息工程学院")</f>
        <v>0</v>
      </c>
      <c r="E8" s="42">
        <f>COUNTIF(教师参赛获奖!C4:C6,"生物工程学院")</f>
        <v>0</v>
      </c>
      <c r="F8" s="42">
        <f>COUNTIF(教师参赛获奖!C4:C6,"动物科技学院")</f>
        <v>0</v>
      </c>
      <c r="G8" s="42">
        <f>COUNTIF(教师参赛获奖!C4:C6,"机电工程学院")</f>
        <v>0</v>
      </c>
      <c r="H8" s="42">
        <f>COUNTIF(教师参赛获奖!C4:C6,"经贸学院")</f>
        <v>0</v>
      </c>
      <c r="I8" s="42">
        <f>COUNTIF(教师参赛获奖!C4:C6,"外国语学院")</f>
        <v>0</v>
      </c>
      <c r="J8" s="42">
        <f>COUNTIF(教师参赛获奖!C4:C6,"马克思主义理论课教学部")</f>
        <v>0</v>
      </c>
      <c r="K8" s="42">
        <f>COUNTIF(教师参赛获奖!C4:C6,"军事体育教学部")</f>
        <v>0</v>
      </c>
      <c r="L8" s="42">
        <f>COUNTIF(教师参赛获奖!C4:C6,"科技处")</f>
        <v>0</v>
      </c>
      <c r="M8" s="42">
        <f>COUNTIF(教师参赛获奖!C4:C6,"督导处")</f>
        <v>0</v>
      </c>
      <c r="N8" s="42">
        <f>COUNTIF(教师参赛获奖!C4:C6,"教务处")</f>
        <v>0</v>
      </c>
      <c r="O8" s="42">
        <f>COUNTIF(教师参赛获奖!C4:C6,"学工处")</f>
        <v>0</v>
      </c>
      <c r="P8" s="42">
        <f>COUNTIF(教师参赛获奖!C4:C6,"示范办")</f>
        <v>0</v>
      </c>
      <c r="Q8" s="42">
        <f>COUNTIF(教师参赛获奖!$C$4:$C$6,"实验中心")</f>
        <v>0</v>
      </c>
      <c r="R8" s="42">
        <f>COUNTIF(教师参赛获奖!$C$4:$C$6,"组织部")</f>
        <v>0</v>
      </c>
      <c r="S8" s="42">
        <f>COUNTIF(教师参赛获奖!$C$4:$C$6,"宣传部")</f>
        <v>0</v>
      </c>
      <c r="T8" s="42">
        <f>COUNTIF(教师参赛获奖!$C$4:$C$6,"院办")</f>
        <v>0</v>
      </c>
      <c r="U8" s="42">
        <f>COUNTIF(教师参赛获奖!$C$4:$C$6,"人事处")</f>
        <v>0</v>
      </c>
      <c r="V8" s="42">
        <f>COUNTIF(教师参赛获奖!$C$4:$C$6,"招生就业处")</f>
        <v>0</v>
      </c>
      <c r="W8" s="42">
        <f>COUNTIF(教师参赛获奖!$C$4:$C$6,"总务处")</f>
        <v>0</v>
      </c>
      <c r="X8" s="42">
        <f>COUNTIF(教师参赛获奖!$C$4:$C$6,"保卫处")</f>
        <v>0</v>
      </c>
      <c r="Y8" s="42">
        <f>COUNTIF(教师参赛获奖!$C$4:$C$6,"图书馆")</f>
        <v>0</v>
      </c>
      <c r="Z8" s="42">
        <f>COUNTIF(教师参赛获奖!$C$4:$C$6,"职业技能鉴定培训中心")</f>
        <v>0</v>
      </c>
      <c r="AA8" s="42">
        <f>COUNTIF(教师参赛获奖!$C$4:$C$6,"资产管理科")</f>
        <v>0</v>
      </c>
      <c r="AB8" s="42">
        <f>COUNTIF(教师参赛获奖!$C$4:$C$6,"工会")</f>
        <v>0</v>
      </c>
      <c r="AC8" s="42">
        <f>COUNTIF(教师参赛获奖!C5:C53,"财务处")</f>
        <v>0</v>
      </c>
      <c r="AD8" s="42">
        <f>COUNTIF(教师参赛获奖!$C$4:$C$6,"技师学院")</f>
        <v>0</v>
      </c>
      <c r="AE8" s="42">
        <f>COUNTIF(教师参赛获奖!$C$4:$C$6,"学院领导")</f>
        <v>0</v>
      </c>
      <c r="AF8" s="42">
        <f t="shared" si="0"/>
        <v>0</v>
      </c>
    </row>
    <row r="9" ht="24.95" customHeight="1" spans="1:32">
      <c r="A9" s="40" t="s">
        <v>323</v>
      </c>
      <c r="B9" s="42">
        <f>COUNTIF(多媒体课件获奖!C4:C8,"农学院")</f>
        <v>0</v>
      </c>
      <c r="C9" s="42">
        <f>COUNTIF(多媒体课件获奖!C4:C8,"建筑工程学院")</f>
        <v>0</v>
      </c>
      <c r="D9" s="42">
        <f>COUNTIF(多媒体课件获奖!C4:C8,"信息工程学院")</f>
        <v>0</v>
      </c>
      <c r="E9" s="42">
        <f>COUNTIF(多媒体课件获奖!C4:C8,"生物工程学院")</f>
        <v>0</v>
      </c>
      <c r="F9" s="42">
        <f>COUNTIF(多媒体课件获奖!C4:C8,"动物科技学院")</f>
        <v>0</v>
      </c>
      <c r="G9" s="42">
        <f>COUNTIF(多媒体课件获奖!C4:C8,"机电工程学院")</f>
        <v>0</v>
      </c>
      <c r="H9" s="42">
        <f>COUNTIF(多媒体课件获奖!C4:C8,"经贸学院")</f>
        <v>0</v>
      </c>
      <c r="I9" s="42">
        <f>COUNTIF(多媒体课件获奖!C4:C8,"外国语学院")</f>
        <v>0</v>
      </c>
      <c r="J9" s="42">
        <f>COUNTIF(多媒体课件获奖!C4:C8,"马克思主义理论课教学部")</f>
        <v>0</v>
      </c>
      <c r="K9" s="42">
        <f>COUNTIF(多媒体课件获奖!C4:C8,"军事体育教学部")</f>
        <v>0</v>
      </c>
      <c r="L9" s="42">
        <f>COUNTIF(多媒体课件获奖!C4:C8,"科技处")</f>
        <v>0</v>
      </c>
      <c r="M9" s="42">
        <f>COUNTIF(多媒体课件获奖!C4:C8,"督导处")</f>
        <v>0</v>
      </c>
      <c r="N9" s="42">
        <f>COUNTIF(多媒体课件获奖!C4:C8,"教务处")</f>
        <v>0</v>
      </c>
      <c r="O9" s="42">
        <f>COUNTIF(多媒体课件获奖!C4:C8,"学工处")</f>
        <v>0</v>
      </c>
      <c r="P9" s="42">
        <f>COUNTIF(多媒体课件获奖!C4:C8,"示范办")</f>
        <v>0</v>
      </c>
      <c r="Q9" s="42">
        <f>COUNTIF(多媒体课件获奖!$C$4:$C$8,"实验中心")</f>
        <v>0</v>
      </c>
      <c r="R9" s="42">
        <f>COUNTIF(多媒体课件获奖!$C$4:$C$8,"组织部")</f>
        <v>0</v>
      </c>
      <c r="S9" s="42">
        <f>COUNTIF(多媒体课件获奖!$C$4:$C$8,"宣传部")</f>
        <v>0</v>
      </c>
      <c r="T9" s="42">
        <f>COUNTIF(多媒体课件获奖!$C$4:$C$8,"院办")</f>
        <v>0</v>
      </c>
      <c r="U9" s="42">
        <f>COUNTIF(多媒体课件获奖!$C$4:$C$8,"人事处")</f>
        <v>0</v>
      </c>
      <c r="V9" s="42">
        <f>COUNTIF(多媒体课件获奖!$C$4:$C$8,"招生就业处")</f>
        <v>0</v>
      </c>
      <c r="W9" s="42">
        <f>COUNTIF(多媒体课件获奖!$C$4:$C$8,"总务处")</f>
        <v>0</v>
      </c>
      <c r="X9" s="42">
        <f>COUNTIF(多媒体课件获奖!$C$4:$C$8,"保卫处")</f>
        <v>0</v>
      </c>
      <c r="Y9" s="42">
        <f>COUNTIF(多媒体课件获奖!$C$4:$C$8,"图书馆")</f>
        <v>0</v>
      </c>
      <c r="Z9" s="42">
        <f>COUNTIF(多媒体课件获奖!$C$4:$C$8,"职业技能鉴定培训中心")</f>
        <v>0</v>
      </c>
      <c r="AA9" s="42">
        <f>COUNTIF(多媒体课件获奖!$C$4:$C$8,"资产管理科")</f>
        <v>0</v>
      </c>
      <c r="AB9" s="42">
        <f>COUNTIF(多媒体课件获奖!$C$4:$C$8,"工会")</f>
        <v>0</v>
      </c>
      <c r="AC9" s="42">
        <f>COUNTIF(多媒体课件获奖!C5:C8,"财务处")</f>
        <v>0</v>
      </c>
      <c r="AD9" s="42">
        <f>COUNTIF(多媒体课件获奖!$C$4:$C$8,"技师学院")</f>
        <v>0</v>
      </c>
      <c r="AE9" s="42">
        <f>COUNTIF(多媒体课件获奖!$C$4:$C$8,"学院领导")</f>
        <v>0</v>
      </c>
      <c r="AF9" s="42">
        <f t="shared" si="0"/>
        <v>0</v>
      </c>
    </row>
    <row r="10" ht="24.95" customHeight="1" spans="1:32">
      <c r="A10" s="40" t="s">
        <v>216</v>
      </c>
      <c r="B10" s="42">
        <f>COUNTIF(优秀指导教师!C4:C7,"农学院")</f>
        <v>0</v>
      </c>
      <c r="C10" s="42">
        <f>COUNTIF(优秀指导教师!C4:C7,"建筑工程学院")</f>
        <v>0</v>
      </c>
      <c r="D10" s="42">
        <f>COUNTIF(优秀指导教师!C4:C7,"信息工程学院")</f>
        <v>0</v>
      </c>
      <c r="E10" s="42">
        <f>COUNTIF(优秀指导教师!C4:C7,"生物工程学院")</f>
        <v>0</v>
      </c>
      <c r="F10" s="42">
        <f>COUNTIF(优秀指导教师!C4:C7,"动物科技学院")</f>
        <v>0</v>
      </c>
      <c r="G10" s="42">
        <f>COUNTIF(优秀指导教师!C4:C7,"机电工程学院")</f>
        <v>1</v>
      </c>
      <c r="H10" s="42">
        <f>COUNTIF(优秀指导教师!C4:C7,"经贸学院")</f>
        <v>0</v>
      </c>
      <c r="I10" s="42">
        <f>COUNTIF(优秀指导教师!C4:C7,"外国语学院")</f>
        <v>0</v>
      </c>
      <c r="J10" s="42">
        <f>COUNTIF(优秀指导教师!C4:C7,"马克思主义理论课教学部")</f>
        <v>0</v>
      </c>
      <c r="K10" s="42">
        <f>COUNTIF(优秀指导教师!C4:C7,"军事体育教学部")</f>
        <v>0</v>
      </c>
      <c r="L10" s="42">
        <f>COUNTIF(优秀指导教师!C4:C7,"科技处")</f>
        <v>0</v>
      </c>
      <c r="M10" s="42">
        <f>COUNTIF(优秀指导教师!C4:C7,"督导处")</f>
        <v>0</v>
      </c>
      <c r="N10" s="42">
        <f>COUNTIF(优秀指导教师!C4:C7,"教务处")</f>
        <v>0</v>
      </c>
      <c r="O10" s="42">
        <f>COUNTIF(优秀指导教师!C4:C7,"学工处")</f>
        <v>0</v>
      </c>
      <c r="P10" s="42">
        <f>COUNTIF(优秀指导教师!C4:C7,"示范办")</f>
        <v>0</v>
      </c>
      <c r="Q10" s="42">
        <f>COUNTIF(优秀指导教师!$C$4:$C$7,"实验中心")</f>
        <v>0</v>
      </c>
      <c r="R10" s="42">
        <f>COUNTIF(优秀指导教师!$C$4:$C$7,"组织部")</f>
        <v>0</v>
      </c>
      <c r="S10" s="42">
        <f>COUNTIF(优秀指导教师!$C$4:$C$7,"宣传部")</f>
        <v>0</v>
      </c>
      <c r="T10" s="42">
        <f>COUNTIF(优秀指导教师!$C$4:$C$7,"院办")</f>
        <v>0</v>
      </c>
      <c r="U10" s="42">
        <f>COUNTIF(优秀指导教师!$C$4:$C$7,"人事处")</f>
        <v>0</v>
      </c>
      <c r="V10" s="42">
        <f>COUNTIF(优秀指导教师!$C$4:$C$7,"招生就业处")</f>
        <v>0</v>
      </c>
      <c r="W10" s="42">
        <f>COUNTIF(优秀指导教师!$C$4:$C$7,"总务处")</f>
        <v>0</v>
      </c>
      <c r="X10" s="42">
        <f>COUNTIF(优秀指导教师!$C$4:$C$7,"保卫处")</f>
        <v>0</v>
      </c>
      <c r="Y10" s="42">
        <f>COUNTIF(优秀指导教师!$C$4:$C$7,"图书馆")</f>
        <v>0</v>
      </c>
      <c r="Z10" s="42">
        <f>COUNTIF(优秀指导教师!$C$4:$C$7,"职业技能鉴定培训中心")</f>
        <v>0</v>
      </c>
      <c r="AA10" s="42">
        <f>COUNTIF(优秀指导教师!$C$4:$C$7,"资产管理科")</f>
        <v>0</v>
      </c>
      <c r="AB10" s="42">
        <f>COUNTIF(优秀指导教师!$C$4:$C$7,"工会")</f>
        <v>0</v>
      </c>
      <c r="AC10" s="42">
        <f>COUNTIF(优秀指导教师!C5:C7,"财务处")</f>
        <v>0</v>
      </c>
      <c r="AD10" s="42">
        <f>COUNTIF(优秀指导教师!$C$4:$C$7,"技师学院")</f>
        <v>0</v>
      </c>
      <c r="AE10" s="42">
        <f>COUNTIF(优秀指导教师!$C$4:$C$7,"学院领导")</f>
        <v>0</v>
      </c>
      <c r="AF10" s="42">
        <f t="shared" si="0"/>
        <v>1</v>
      </c>
    </row>
    <row r="11" ht="24.95" customHeight="1" spans="1:32">
      <c r="A11" s="40" t="s">
        <v>324</v>
      </c>
      <c r="B11" s="42">
        <f>COUNTIF(品种审定!C4:C8,"农学院")</f>
        <v>0</v>
      </c>
      <c r="C11" s="42">
        <f>COUNTIF(品种审定!C4:C8,"建筑工程学院")</f>
        <v>0</v>
      </c>
      <c r="D11" s="42">
        <f>COUNTIF(品种审定!C4:C8,"信息工程学院")</f>
        <v>0</v>
      </c>
      <c r="E11" s="42">
        <f>COUNTIF(品种审定!C4:C8,"生物工程学院")</f>
        <v>0</v>
      </c>
      <c r="F11" s="42">
        <f>COUNTIF(品种审定!C4:C8,"动物科技学院")</f>
        <v>0</v>
      </c>
      <c r="G11" s="42">
        <f>COUNTIF(品种审定!C4:C8,"机电工程学院")</f>
        <v>0</v>
      </c>
      <c r="H11" s="42">
        <f>COUNTIF(品种审定!C4:C8,"经贸学院")</f>
        <v>0</v>
      </c>
      <c r="I11" s="42">
        <f>COUNTIF(品种审定!C4:C8,"外国语学院")</f>
        <v>0</v>
      </c>
      <c r="J11" s="42">
        <f>COUNTIF(品种审定!C4:C8,"马克思主义理论课教学部")</f>
        <v>0</v>
      </c>
      <c r="K11" s="42">
        <f>COUNTIF(品种审定!C4:C8,"军事体育教学部")</f>
        <v>0</v>
      </c>
      <c r="L11" s="42">
        <f>COUNTIF(品种审定!C4:C8,"科技处")</f>
        <v>0</v>
      </c>
      <c r="M11" s="42">
        <f>COUNTIF(品种审定!C4:C8,"督导处")</f>
        <v>0</v>
      </c>
      <c r="N11" s="42">
        <f>COUNTIF(品种审定!C4:C8,"教务处")</f>
        <v>0</v>
      </c>
      <c r="O11" s="42">
        <f>COUNTIF(品种审定!C4:C8,"学工处")</f>
        <v>0</v>
      </c>
      <c r="P11" s="42">
        <f>COUNTIF(品种审定!C4:C8,"示范办")</f>
        <v>0</v>
      </c>
      <c r="Q11" s="42">
        <f>COUNTIF(品种审定!$C$5:$C$8,"实验中心")</f>
        <v>0</v>
      </c>
      <c r="R11" s="42">
        <f>COUNTIF(品种审定!$C$5:$C$8,"组织部")</f>
        <v>0</v>
      </c>
      <c r="S11" s="42">
        <f>COUNTIF(品种审定!$C$5:$C$8,"宣传部")</f>
        <v>0</v>
      </c>
      <c r="T11" s="42">
        <f>COUNTIF(品种审定!$C$5:$C$8,"院办")</f>
        <v>0</v>
      </c>
      <c r="U11" s="42">
        <f>COUNTIF(品种审定!$C$5:$C$8,"人事处")</f>
        <v>0</v>
      </c>
      <c r="V11" s="42">
        <f>COUNTIF(品种审定!$C$5:$C$8,"招生就业处")</f>
        <v>0</v>
      </c>
      <c r="W11" s="42">
        <f>COUNTIF(品种审定!$C$5:$C$8,"总务处")</f>
        <v>0</v>
      </c>
      <c r="X11" s="42">
        <f>COUNTIF(品种审定!$C$5:$C$8,"保卫处")</f>
        <v>0</v>
      </c>
      <c r="Y11" s="42">
        <f>COUNTIF(品种审定!$C$5:$C$8,"图书馆")</f>
        <v>0</v>
      </c>
      <c r="Z11" s="42">
        <f>COUNTIF(品种审定!$C$5:$C$8,"职业技能鉴定培训中心")</f>
        <v>0</v>
      </c>
      <c r="AA11" s="42">
        <f>COUNTIF(品种审定!$C$5:$C$8,"资产管理科")</f>
        <v>0</v>
      </c>
      <c r="AB11" s="42">
        <f>COUNTIF(品种审定!$C$5:$C$8,"工会")</f>
        <v>0</v>
      </c>
      <c r="AC11" s="42">
        <f>COUNTIF(品种审定!C5:C9,"财务处")</f>
        <v>0</v>
      </c>
      <c r="AD11" s="42">
        <f>COUNTIF(品种审定!$C$5:$C$8,"技师学院")</f>
        <v>0</v>
      </c>
      <c r="AE11" s="42">
        <f>COUNTIF(品种审定!$C$5:$C$8,"学院领导")</f>
        <v>0</v>
      </c>
      <c r="AF11" s="42">
        <f t="shared" si="0"/>
        <v>0</v>
      </c>
    </row>
    <row r="12" ht="24.95" customHeight="1" spans="1:32">
      <c r="A12" s="40" t="s">
        <v>325</v>
      </c>
      <c r="B12" s="42">
        <f>COUNTIF(专利!C4:C9,"农学院")</f>
        <v>0</v>
      </c>
      <c r="C12" s="42">
        <f>COUNTIF(专利!C4:C9,"建筑工程学院")</f>
        <v>0</v>
      </c>
      <c r="D12" s="42">
        <f>COUNTIF(专利!C4:C9,"信息工程学院")</f>
        <v>0</v>
      </c>
      <c r="E12" s="42">
        <f>COUNTIF(专利!C4:C9,"生物工程学院")</f>
        <v>0</v>
      </c>
      <c r="F12" s="42">
        <f>COUNTIF(专利!C4:C9,"动物科技学院")</f>
        <v>0</v>
      </c>
      <c r="G12" s="42">
        <f>COUNTIF(专利!C4:C9,"机电工程学院")</f>
        <v>5</v>
      </c>
      <c r="H12" s="42">
        <f>COUNTIF(专利!C4:C9,"经贸学院")</f>
        <v>0</v>
      </c>
      <c r="I12" s="42">
        <f>COUNTIF(专利!C4:C9,"外国语学院")</f>
        <v>0</v>
      </c>
      <c r="J12" s="42">
        <f>COUNTIF(专利!C4:C9,"马克思主义理论课教学部")</f>
        <v>0</v>
      </c>
      <c r="K12" s="42">
        <f>COUNTIF(专利!C4:C9,"军事体育教学部")</f>
        <v>0</v>
      </c>
      <c r="L12" s="42">
        <f>COUNTIF(专利!C4:C9,"科技处")</f>
        <v>0</v>
      </c>
      <c r="M12" s="42">
        <f>COUNTIF(专利!C4:C9,"督导处")</f>
        <v>0</v>
      </c>
      <c r="N12" s="42">
        <f>COUNTIF(专利!C4:C9,"教务处")</f>
        <v>0</v>
      </c>
      <c r="O12" s="42">
        <f>COUNTIF(专利!C4:C9,"学工处")</f>
        <v>0</v>
      </c>
      <c r="P12" s="42">
        <f>COUNTIF(专利!C4:C9,"示范办")</f>
        <v>0</v>
      </c>
      <c r="Q12" s="42">
        <f>COUNTIF(专利!$C$4:$C$9,"实验中心")</f>
        <v>0</v>
      </c>
      <c r="R12" s="42">
        <f>COUNTIF(专利!$C$4:$C$9,"组织部")</f>
        <v>0</v>
      </c>
      <c r="S12" s="42">
        <f>COUNTIF(专利!$C$4:$C$9,"宣传部")</f>
        <v>0</v>
      </c>
      <c r="T12" s="42">
        <f>COUNTIF(专利!$C$4:$C$9,"院办")</f>
        <v>0</v>
      </c>
      <c r="U12" s="42">
        <f>COUNTIF(专利!$C$4:$C$9,"人事处")</f>
        <v>0</v>
      </c>
      <c r="V12" s="42">
        <f>COUNTIF(专利!$C$4:$C$9,"招生就业处")</f>
        <v>0</v>
      </c>
      <c r="W12" s="42">
        <f>COUNTIF(专利!$C$4:$C$9,"总务处")</f>
        <v>0</v>
      </c>
      <c r="X12" s="42">
        <f>COUNTIF(专利!$C$4:$C$9,"保卫处")</f>
        <v>0</v>
      </c>
      <c r="Y12" s="42">
        <f>COUNTIF(专利!$C$4:$C$9,"图书馆")</f>
        <v>0</v>
      </c>
      <c r="Z12" s="42">
        <f>COUNTIF(专利!$C$4:$C$9,"职业技能鉴定培训中心")</f>
        <v>0</v>
      </c>
      <c r="AA12" s="42">
        <f>COUNTIF(专利!$C$4:$C$9,"资产管理科")</f>
        <v>0</v>
      </c>
      <c r="AB12" s="42">
        <f>COUNTIF(专利!$C$4:$C$9,"工会")</f>
        <v>0</v>
      </c>
      <c r="AC12" s="42">
        <f>COUNTIF(专利!C4:C77,"财务处")</f>
        <v>0</v>
      </c>
      <c r="AD12" s="42">
        <f>COUNTIF(专利!$C$4:$C$9,"技师学院")</f>
        <v>0</v>
      </c>
      <c r="AE12" s="42">
        <f>COUNTIF(专利!$C$4:$C$9,"学院领导")</f>
        <v>0</v>
      </c>
      <c r="AF12" s="42">
        <f t="shared" si="0"/>
        <v>5</v>
      </c>
    </row>
    <row r="13" ht="24.95" hidden="1" customHeight="1" spans="1:32">
      <c r="A13" s="40" t="s">
        <v>326</v>
      </c>
      <c r="B13" s="42">
        <f>COUNTIF(教师知识咨询!C5:C8,"农学院")</f>
        <v>0</v>
      </c>
      <c r="C13" s="42">
        <f>COUNTIF(教师知识咨询!C5:C8,"建筑工程学院")</f>
        <v>0</v>
      </c>
      <c r="D13" s="42">
        <f>COUNTIF(教师知识咨询!C5:C8,"信息工程学院")</f>
        <v>0</v>
      </c>
      <c r="E13" s="42">
        <f>COUNTIF(教师知识咨询!C5:C8,"生物工程学院")</f>
        <v>0</v>
      </c>
      <c r="F13" s="42">
        <f>COUNTIF(教师知识咨询!C5:C8,"动物科技学院")</f>
        <v>0</v>
      </c>
      <c r="G13" s="42">
        <f>COUNTIF(教师知识咨询!C5:C8,"机电工程学院")</f>
        <v>0</v>
      </c>
      <c r="H13" s="42">
        <f>COUNTIF(教师知识咨询!C5:C8,"经贸学院")</f>
        <v>0</v>
      </c>
      <c r="I13" s="42">
        <f>COUNTIF(教师知识咨询!C5:C8,"外国语学院")</f>
        <v>0</v>
      </c>
      <c r="J13" s="42">
        <f>COUNTIF(教师知识咨询!C5:C8,"马克思主义理论课教学部")</f>
        <v>0</v>
      </c>
      <c r="K13" s="42">
        <f>COUNTIF(教师知识咨询!C5:C8,"军事体育教学部")</f>
        <v>0</v>
      </c>
      <c r="L13" s="42">
        <f>COUNTIF(教师知识咨询!C5:C8,"科技处")</f>
        <v>0</v>
      </c>
      <c r="M13" s="42">
        <f>COUNTIF(教师知识咨询!C5:C8,"督导处")</f>
        <v>0</v>
      </c>
      <c r="N13" s="42">
        <f>COUNTIF(教师知识咨询!C5:C8,"教务处")</f>
        <v>0</v>
      </c>
      <c r="O13" s="42">
        <f>COUNTIF(教师知识咨询!C5:C8,"学工处")</f>
        <v>0</v>
      </c>
      <c r="P13" s="42">
        <f>COUNTIF(教师知识咨询!C5:C8,"示范办")</f>
        <v>0</v>
      </c>
      <c r="Q13" s="42">
        <f>COUNTIF(教师知识咨询!$C$5:$C$8,"实验中心")</f>
        <v>0</v>
      </c>
      <c r="R13" s="42">
        <f>COUNTIF(教师知识咨询!$C$5:$C$8,"组织部")</f>
        <v>0</v>
      </c>
      <c r="S13" s="42">
        <f>COUNTIF(教师知识咨询!$C$5:$C$8,"宣传部")</f>
        <v>0</v>
      </c>
      <c r="T13" s="42">
        <f>COUNTIF(教师知识咨询!$C$5:$C$8,"院办")</f>
        <v>0</v>
      </c>
      <c r="U13" s="42">
        <f>COUNTIF(教师知识咨询!$C$5:$C$8,"人事处")</f>
        <v>0</v>
      </c>
      <c r="V13" s="42">
        <f>COUNTIF(教师知识咨询!$C$5:$C$8,"招生就业处")</f>
        <v>0</v>
      </c>
      <c r="W13" s="42">
        <f>COUNTIF(教师知识咨询!$C$5:$C$8,"总务处")</f>
        <v>0</v>
      </c>
      <c r="X13" s="42">
        <f>COUNTIF(教师知识咨询!$C$5:$C$8,"保卫处")</f>
        <v>0</v>
      </c>
      <c r="Y13" s="42">
        <f>COUNTIF(教师知识咨询!$C$5:$C$8,"图书馆")</f>
        <v>0</v>
      </c>
      <c r="Z13" s="42">
        <f>COUNTIF(教师知识咨询!$C$5:$C$8,"职业技能鉴定培训中心")</f>
        <v>0</v>
      </c>
      <c r="AA13" s="42">
        <f>COUNTIF(教师知识咨询!$C$5:$C$8,"资产管理科")</f>
        <v>0</v>
      </c>
      <c r="AB13" s="42">
        <f>COUNTIF(教师知识咨询!$C$5:$C$8,"工会")</f>
        <v>0</v>
      </c>
      <c r="AC13" s="42">
        <f>COUNTIF(教师知识咨询!C5:C8,"财务处")</f>
        <v>0</v>
      </c>
      <c r="AD13" s="42">
        <f>COUNTIF(教师知识咨询!$C$5:$C$8,"技师学院")</f>
        <v>0</v>
      </c>
      <c r="AE13" s="42">
        <f>COUNTIF(教师知识咨询!$C$5:$C$8,"学院领导")</f>
        <v>0</v>
      </c>
      <c r="AF13" s="42">
        <f t="shared" si="0"/>
        <v>0</v>
      </c>
    </row>
    <row r="14" ht="24.95" hidden="1" customHeight="1" spans="1:32">
      <c r="A14" s="40" t="s">
        <v>327</v>
      </c>
      <c r="B14" s="42">
        <f>COUNTIF(教师技术服务!C5:C14,"农学院")</f>
        <v>0</v>
      </c>
      <c r="C14" s="42">
        <f>COUNTIF(教师技术服务!C5:C14,"建筑工程学院")</f>
        <v>0</v>
      </c>
      <c r="D14" s="42">
        <f>COUNTIF(教师技术服务!C5:C14,"信息工程学院")</f>
        <v>0</v>
      </c>
      <c r="E14" s="42">
        <f>COUNTIF(教师技术服务!C5:C14,"生物工程学院")</f>
        <v>0</v>
      </c>
      <c r="F14" s="42">
        <f>COUNTIF(教师技术服务!C5:C14,"动物科技学院")</f>
        <v>0</v>
      </c>
      <c r="G14" s="42">
        <f>COUNTIF(教师技术服务!C5:C14,"机电工程学院")</f>
        <v>0</v>
      </c>
      <c r="H14" s="42">
        <f>COUNTIF(教师技术服务!C5:C14,"经贸学院")</f>
        <v>0</v>
      </c>
      <c r="I14" s="42">
        <f>COUNTIF(教师技术服务!C5:C14,"外国语学院")</f>
        <v>0</v>
      </c>
      <c r="J14" s="42">
        <f>COUNTIF(教师技术服务!C5:C14,"马克思主义理论课教学部")</f>
        <v>0</v>
      </c>
      <c r="K14" s="42">
        <f>COUNTIF(教师技术服务!C5:C14,"军事体育教学部")</f>
        <v>0</v>
      </c>
      <c r="L14" s="42">
        <f>COUNTIF(教师技术服务!C5:C14,"科技处")</f>
        <v>0</v>
      </c>
      <c r="M14" s="42">
        <f>COUNTIF(教师技术服务!C5:C14,"督导处")</f>
        <v>0</v>
      </c>
      <c r="N14" s="42">
        <f>COUNTIF(教师技术服务!C5:C14,"教务处")</f>
        <v>0</v>
      </c>
      <c r="O14" s="42">
        <f>COUNTIF(教师技术服务!C5:C14,"学工处")</f>
        <v>0</v>
      </c>
      <c r="P14" s="42">
        <f>COUNTIF(教师技术服务!C5:C14,"示范办")</f>
        <v>0</v>
      </c>
      <c r="Q14" s="42">
        <f>COUNTIF(教师知识咨询!$C$5:$C$8,"实验中心")</f>
        <v>0</v>
      </c>
      <c r="R14" s="42">
        <f>COUNTIF(教师知识咨询!$C$5:$C$8,"组织部")</f>
        <v>0</v>
      </c>
      <c r="S14" s="42">
        <f>COUNTIF(教师知识咨询!$C$5:$C$8,"宣传部")</f>
        <v>0</v>
      </c>
      <c r="T14" s="42">
        <f>COUNTIF(教师知识咨询!$C$5:$C$8,"院办")</f>
        <v>0</v>
      </c>
      <c r="U14" s="42">
        <f>COUNTIF(教师知识咨询!$C$5:$C$8,"人事处")</f>
        <v>0</v>
      </c>
      <c r="V14" s="42">
        <f>COUNTIF(教师知识咨询!$C$5:$C$8,"招生就业处")</f>
        <v>0</v>
      </c>
      <c r="W14" s="42">
        <f>COUNTIF(教师知识咨询!$C$5:$C$8,"总务处")</f>
        <v>0</v>
      </c>
      <c r="X14" s="42">
        <f>COUNTIF(教师知识咨询!$C$5:$C$8,"保卫处")</f>
        <v>0</v>
      </c>
      <c r="Y14" s="42">
        <f>COUNTIF(教师知识咨询!$C$5:$C$8,"图书馆")</f>
        <v>0</v>
      </c>
      <c r="Z14" s="42">
        <f>COUNTIF(教师知识咨询!$C$5:$C$8,"职业技能鉴定培训中心")</f>
        <v>0</v>
      </c>
      <c r="AA14" s="42">
        <f>COUNTIF(教师知识咨询!$C$5:$C$8,"资产管理科")</f>
        <v>0</v>
      </c>
      <c r="AB14" s="42">
        <f>COUNTIF(教师知识咨询!$C$5:$C$8,"工会")</f>
        <v>0</v>
      </c>
      <c r="AC14" s="42">
        <f>COUNTIF(教师技术服务!C5:C246,"财务处")</f>
        <v>0</v>
      </c>
      <c r="AD14" s="42">
        <f>COUNTIF(教师知识咨询!$C$5:$C$8,"技师学院")</f>
        <v>0</v>
      </c>
      <c r="AE14" s="42">
        <f>COUNTIF(教师知识咨询!$C$5:$C$8,"学院领导")</f>
        <v>0</v>
      </c>
      <c r="AF14" s="42">
        <f t="shared" si="0"/>
        <v>0</v>
      </c>
    </row>
    <row r="15" ht="24.95" hidden="1" customHeight="1" spans="1:32">
      <c r="A15" s="40" t="s">
        <v>328</v>
      </c>
      <c r="B15" s="42">
        <f>COUNTIF(课题立项结题!$C$4:$C$6,"农学院")</f>
        <v>0</v>
      </c>
      <c r="C15" s="42">
        <f>COUNTIF(课题立项结题!$C$4:$C$6,"建筑工程学院")</f>
        <v>0</v>
      </c>
      <c r="D15" s="42">
        <f>COUNTIF(课题立项结题!$C$4:$C$6,"信息工程学院")</f>
        <v>0</v>
      </c>
      <c r="E15" s="42">
        <f>COUNTIF(课题立项结题!$C$4:$C$6,"生物工程学院")</f>
        <v>0</v>
      </c>
      <c r="F15" s="42">
        <f>COUNTIF(课题立项结题!$C$4:$C$6,"动物科技学院")</f>
        <v>0</v>
      </c>
      <c r="G15" s="42">
        <f>COUNTIF(课题立项结题!$C$4:$C$6,"机电工程学院")</f>
        <v>0</v>
      </c>
      <c r="H15" s="42">
        <f>COUNTIF(课题立项结题!$C$4:$C$6,"经贸学院")</f>
        <v>0</v>
      </c>
      <c r="I15" s="42">
        <f>COUNTIF(课题立项结题!$C$4:$C$6,"外国语学院")</f>
        <v>0</v>
      </c>
      <c r="J15" s="42">
        <f>COUNTIF(课题立项结题!$C$4:$C$6,"马克思主义理论课教学部")</f>
        <v>0</v>
      </c>
      <c r="K15" s="42">
        <f>COUNTIF(课题立项结题!$C$4:$C$6,"军事体育教学部")</f>
        <v>0</v>
      </c>
      <c r="L15" s="42">
        <f>COUNTIF(课题立项结题!$C$4:$C$6,"科技处")</f>
        <v>0</v>
      </c>
      <c r="M15" s="42">
        <f>COUNTIF(课题立项结题!$C$4:$C$6,"督导处")</f>
        <v>0</v>
      </c>
      <c r="N15" s="42">
        <f>COUNTIF(课题立项结题!$C$4:$C$6,"教务处")</f>
        <v>0</v>
      </c>
      <c r="O15" s="42">
        <f>COUNTIF(课题立项结题!$C$4:$C$6,"学工处")</f>
        <v>0</v>
      </c>
      <c r="P15" s="42">
        <f>COUNTIF(课题立项结题!$C$4:$C$6,"示范办")</f>
        <v>0</v>
      </c>
      <c r="Q15" s="42">
        <f>COUNTIF(课题立项结题!$C$4:$C$6,"实验中心")</f>
        <v>0</v>
      </c>
      <c r="R15" s="42">
        <f>COUNTIF(课题立项结题!$C$4:$C$6,"组织部")</f>
        <v>0</v>
      </c>
      <c r="S15" s="42">
        <f>COUNTIF(课题立项结题!$C$4:$C$6,"宣传部")</f>
        <v>0</v>
      </c>
      <c r="T15" s="42">
        <f>COUNTIF(课题立项结题!$C$4:$C$6,"院办")</f>
        <v>0</v>
      </c>
      <c r="U15" s="42">
        <f>COUNTIF(课题立项结题!$C$4:$C$6,"人事处")</f>
        <v>0</v>
      </c>
      <c r="V15" s="42">
        <f>COUNTIF(课题立项结题!$C$4:$C$6,"招生就业处")</f>
        <v>0</v>
      </c>
      <c r="W15" s="42">
        <f>COUNTIF(课题立项结题!$C$4:$C$6,"总务处")</f>
        <v>0</v>
      </c>
      <c r="X15" s="42">
        <f>COUNTIF(课题立项结题!$C$4:$C$6,"保卫处")</f>
        <v>0</v>
      </c>
      <c r="Y15" s="42">
        <f>COUNTIF(课题立项结题!$C$4:$C$6,"图书馆")</f>
        <v>0</v>
      </c>
      <c r="Z15" s="42">
        <f>COUNTIF(课题立项结题!$C$4:$C$6,"职业技能鉴定培训中心")</f>
        <v>0</v>
      </c>
      <c r="AA15" s="42">
        <f>COUNTIF(课题立项结题!$C$4:$C$6,"资产管理科")</f>
        <v>0</v>
      </c>
      <c r="AB15" s="42">
        <f>COUNTIF(课题立项结题!$C$4:$C$6,"工会")</f>
        <v>0</v>
      </c>
      <c r="AC15" s="42">
        <f>COUNTIF(课题立项结题!C5:C789,"财务处")</f>
        <v>0</v>
      </c>
      <c r="AD15" s="42">
        <f>COUNTIF(课题立项结题!$C$4:$C$6,"技师学院")</f>
        <v>0</v>
      </c>
      <c r="AE15" s="42">
        <f>COUNTIF(课题立项结题!$C$4:$C$6,"学院领导")</f>
        <v>0</v>
      </c>
      <c r="AF15" s="42">
        <f t="shared" si="0"/>
        <v>0</v>
      </c>
    </row>
    <row r="16" ht="24.95" customHeight="1" spans="1:32">
      <c r="A16" s="40" t="s">
        <v>329</v>
      </c>
      <c r="B16" s="42">
        <f>SUMPRODUCT((课题立项结题!C3:C14="农学院")*(课题立项结题!L3:L14="2014"))</f>
        <v>0</v>
      </c>
      <c r="C16" s="42">
        <f>SUMPRODUCT((课题立项结题!C3:C14="建筑工程学院")*(课题立项结题!L3:L14="2014"))</f>
        <v>0</v>
      </c>
      <c r="D16" s="42">
        <f>SUMPRODUCT((课题立项结题!C3:C14="信息工程学院")*(课题立项结题!L3:L14="2014"))</f>
        <v>0</v>
      </c>
      <c r="E16" s="42">
        <f>SUMPRODUCT((课题立项结题!C3:C14="生物工程学院")*(课题立项结题!L3:L14="2014"))</f>
        <v>0</v>
      </c>
      <c r="F16" s="42">
        <f>SUMPRODUCT((课题立项结题!C3:C14="动物科技学院")*(课题立项结题!L3:L14="2014"))</f>
        <v>0</v>
      </c>
      <c r="G16" s="42">
        <f>SUMPRODUCT((课题立项结题!C3:C14="机电工程学院")*(课题立项结题!L3:L14="2014"))</f>
        <v>0</v>
      </c>
      <c r="H16" s="42">
        <f>SUMPRODUCT((课题立项结题!C3:C14="经贸学院")*(课题立项结题!L3:L14="2014"))</f>
        <v>0</v>
      </c>
      <c r="I16" s="42">
        <f>SUMPRODUCT((课题立项结题!C3:C14="外国语学院")*(课题立项结题!L3:L14="2014"))</f>
        <v>0</v>
      </c>
      <c r="J16" s="42">
        <f>SUMPRODUCT((课题立项结题!C3:C14="马克思主义理论课教学部")*(课题立项结题!L3:L14="2014"))</f>
        <v>0</v>
      </c>
      <c r="K16" s="42">
        <f>SUMPRODUCT((课题立项结题!C3:C14="军事体育教学部")*(课题立项结题!L3:L14="2014"))</f>
        <v>0</v>
      </c>
      <c r="L16" s="42">
        <f>SUMPRODUCT((课题立项结题!C3:C14="科技处")*(课题立项结题!L3:L14="2014"))</f>
        <v>0</v>
      </c>
      <c r="M16" s="42">
        <f>SUMPRODUCT((课题立项结题!C3:C14="督导处")*(课题立项结题!L3:L14="2014"))</f>
        <v>0</v>
      </c>
      <c r="N16" s="42">
        <f>SUMPRODUCT((课题立项结题!C3:C14="教务处")*(课题立项结题!L3:L14="2014"))</f>
        <v>0</v>
      </c>
      <c r="O16" s="42">
        <f>SUMPRODUCT((课题立项结题!C3:C14="学工处")*(课题立项结题!L3:L14="2014"))</f>
        <v>0</v>
      </c>
      <c r="P16" s="42">
        <f>SUMPRODUCT((课题立项结题!C3:C14="示范办")*(课题立项结题!L3:L14="2014"))</f>
        <v>0</v>
      </c>
      <c r="Q16" s="42">
        <f>SUMPRODUCT((课题立项结题!C3:C14="实验中心")*(课题立项结题!L3:L14="2014"))</f>
        <v>0</v>
      </c>
      <c r="R16" s="42">
        <f>SUMPRODUCT((课题立项结题!C3:C14="组织部")*(课题立项结题!L3:L14="2014"))</f>
        <v>0</v>
      </c>
      <c r="S16" s="42">
        <f>SUMPRODUCT((课题立项结题!C3:C14="宣传部")*(课题立项结题!L3:L14="2014"))</f>
        <v>0</v>
      </c>
      <c r="T16" s="42">
        <f>SUMPRODUCT((课题立项结题!C3:C14="院办")*(课题立项结题!L3:L14="2014"))</f>
        <v>0</v>
      </c>
      <c r="U16" s="42">
        <f>SUMPRODUCT((课题立项结题!C3:C14="人事处")*(课题立项结题!L3:L14="2014"))</f>
        <v>0</v>
      </c>
      <c r="V16" s="42">
        <f>SUMPRODUCT((课题立项结题!C3:C14="招生就业处")*(课题立项结题!L3:L14="2014"))</f>
        <v>0</v>
      </c>
      <c r="W16" s="42">
        <f>SUMPRODUCT((课题立项结题!C3:C14="总务处")*(课题立项结题!L3:L14="2014"))</f>
        <v>0</v>
      </c>
      <c r="X16" s="42">
        <f>SUMPRODUCT((课题立项结题!C3:C14="保卫处")*(课题立项结题!L3:L14="2014"))</f>
        <v>0</v>
      </c>
      <c r="Y16" s="42">
        <f>SUMPRODUCT((课题立项结题!C3:C14="图书馆")*(课题立项结题!L3:L14="2014"))</f>
        <v>0</v>
      </c>
      <c r="Z16" s="42">
        <f>SUMPRODUCT((课题立项结题!C3:C14="职业技能鉴定培训中心")*(课题立项结题!L3:L14="2014"))</f>
        <v>0</v>
      </c>
      <c r="AA16" s="42">
        <f>SUMPRODUCT((课题立项结题!C3:C14="资产管理科")*(课题立项结题!L3:L14="2014"))</f>
        <v>0</v>
      </c>
      <c r="AB16" s="42">
        <f>SUMPRODUCT((课题立项结题!C3:C14="工会")*(课题立项结题!L3:L14="2014"))</f>
        <v>0</v>
      </c>
      <c r="AC16" s="42">
        <f>SUMPRODUCT((课题立项结题!C3:C14="财务处")*(课题立项结题!L3:L14="2014"))</f>
        <v>0</v>
      </c>
      <c r="AD16" s="42">
        <f>SUMPRODUCT((课题立项结题!C3:C14="技师学院")*(课题立项结题!L3:L14="2014"))</f>
        <v>0</v>
      </c>
      <c r="AE16" s="42">
        <f>SUMPRODUCT((课题立项结题!C3:C14="学院领导")*(课题立项结题!L3:L14="2014"))</f>
        <v>0</v>
      </c>
      <c r="AF16" s="42">
        <f t="shared" si="0"/>
        <v>0</v>
      </c>
    </row>
    <row r="17" ht="24.95" customHeight="1" spans="1:32">
      <c r="A17" s="40" t="s">
        <v>330</v>
      </c>
      <c r="B17" s="42">
        <f>SUMPRODUCT((课题立项结题!C4:C15="农学院")*(课题立项结题!K4:K15="2014"))</f>
        <v>0</v>
      </c>
      <c r="C17" s="42">
        <f>SUMPRODUCT((课题立项结题!C4:C15="建筑工程学院")*(课题立项结题!K4:K15="2014"))</f>
        <v>0</v>
      </c>
      <c r="D17" s="42">
        <f>SUMPRODUCT((课题立项结题!C4:C15="信息工程学院")*(课题立项结题!K4:K15="2014"))</f>
        <v>0</v>
      </c>
      <c r="E17" s="42">
        <f>SUMPRODUCT((课题立项结题!C4:C15="生物工程学院")*(课题立项结题!K4:K15="2014"))</f>
        <v>0</v>
      </c>
      <c r="F17" s="42">
        <f>SUMPRODUCT((课题立项结题!C4:C15="动物科技学院")*(课题立项结题!K4:K15="2014"))</f>
        <v>0</v>
      </c>
      <c r="G17" s="42">
        <f>SUMPRODUCT((课题立项结题!C4:C15="机电工程学院")*(课题立项结题!K4:K15="2014"))</f>
        <v>0</v>
      </c>
      <c r="H17" s="42">
        <f>SUMPRODUCT((课题立项结题!C4:C15="经贸学院")*(课题立项结题!K4:K15="2014"))</f>
        <v>0</v>
      </c>
      <c r="I17" s="42">
        <f>SUMPRODUCT((课题立项结题!C4:C15="外国语学院")*(课题立项结题!K4:K15="2014"))</f>
        <v>0</v>
      </c>
      <c r="J17" s="42">
        <f>SUMPRODUCT((课题立项结题!C4:C15="马克思主义理论课教学部")*(课题立项结题!K4:K15="2014"))</f>
        <v>0</v>
      </c>
      <c r="K17" s="42">
        <f>SUMPRODUCT((课题立项结题!C4:C15="军事体育教学部")*(课题立项结题!K4:K15="2014"))</f>
        <v>0</v>
      </c>
      <c r="L17" s="42">
        <f>SUMPRODUCT((课题立项结题!C4:C15="科技处")*(课题立项结题!K4:K15="2014"))</f>
        <v>0</v>
      </c>
      <c r="M17" s="42">
        <f>SUMPRODUCT((课题立项结题!C4:C15="督导处")*(课题立项结题!K4:K15="2014"))</f>
        <v>0</v>
      </c>
      <c r="N17" s="42">
        <f>SUMPRODUCT((课题立项结题!C4:C15="教务处")*(课题立项结题!K4:K15="2014"))</f>
        <v>0</v>
      </c>
      <c r="O17" s="42">
        <f>SUMPRODUCT((课题立项结题!C4:C15="学工处")*(课题立项结题!K4:K15="2014"))</f>
        <v>0</v>
      </c>
      <c r="P17" s="42">
        <f>SUMPRODUCT((课题立项结题!C4:C15="示范办")*(课题立项结题!K4:K15="2014"))</f>
        <v>0</v>
      </c>
      <c r="Q17" s="42">
        <f>SUMPRODUCT((课题立项结题!C4:C15="实验中心")*(课题立项结题!K4:K15="2014"))</f>
        <v>0</v>
      </c>
      <c r="R17" s="42">
        <f>SUMPRODUCT((课题立项结题!C4:C15="组织部")*(课题立项结题!K4:K15="2014"))</f>
        <v>0</v>
      </c>
      <c r="S17" s="42">
        <f>SUMPRODUCT((课题立项结题!C4:C15="宣传部")*(课题立项结题!K4:K15="2014"))</f>
        <v>0</v>
      </c>
      <c r="T17" s="42">
        <f>SUMPRODUCT((课题立项结题!C4:C15="院办")*(课题立项结题!K4:K15="2014"))</f>
        <v>0</v>
      </c>
      <c r="U17" s="42">
        <f>SUMPRODUCT((课题立项结题!C4:C15="人事处")*(课题立项结题!K4:K15="2014"))</f>
        <v>0</v>
      </c>
      <c r="V17" s="42">
        <f>SUMPRODUCT((课题立项结题!C4:C15="招生就业处")*(课题立项结题!K4:K15="2014"))</f>
        <v>0</v>
      </c>
      <c r="W17" s="42">
        <f>SUMPRODUCT((课题立项结题!C4:C15="总务处")*(课题立项结题!K4:K15="2014"))</f>
        <v>0</v>
      </c>
      <c r="X17" s="42">
        <f>SUMPRODUCT((课题立项结题!C4:C15="保卫处")*(课题立项结题!K4:K15="2014"))</f>
        <v>0</v>
      </c>
      <c r="Y17" s="42">
        <f>SUMPRODUCT((课题立项结题!C4:C15="图书馆")*(课题立项结题!K4:K15="2014"))</f>
        <v>0</v>
      </c>
      <c r="Z17" s="42">
        <f>SUMPRODUCT((课题立项结题!C4:C15="职业技能鉴定培训中心")*(课题立项结题!K4:K15="2014"))</f>
        <v>0</v>
      </c>
      <c r="AA17" s="42">
        <f>SUMPRODUCT((课题立项结题!C4:C15="资产管理科")*(课题立项结题!K4:K15="2014"))</f>
        <v>0</v>
      </c>
      <c r="AB17" s="42">
        <f>SUMPRODUCT((课题立项结题!C4:C15="工会")*(课题立项结题!K4:K15="2014"))</f>
        <v>0</v>
      </c>
      <c r="AC17" s="42">
        <f>SUMPRODUCT((课题立项结题!C4:C15="财务处")*(课题立项结题!K4:K15="2014"))</f>
        <v>0</v>
      </c>
      <c r="AD17" s="42">
        <f>SUMPRODUCT((课题立项结题!C4:C15="技师学院")*(课题立项结题!K4:K15="2014"))</f>
        <v>0</v>
      </c>
      <c r="AE17" s="42">
        <f>SUMPRODUCT((课题立项结题!C4:C15="学院领导")*(课题立项结题!K4:K15="2014"))</f>
        <v>0</v>
      </c>
      <c r="AF17" s="42">
        <f t="shared" si="0"/>
        <v>0</v>
      </c>
    </row>
  </sheetData>
  <sheetProtection password="CF2E" sheet="1"/>
  <mergeCells count="1">
    <mergeCell ref="A1:AF1"/>
  </mergeCells>
  <conditionalFormatting sqref="B3:AF17">
    <cfRule type="cellIs" dxfId="0" priority="1" stopIfTrue="1" operator="greaterThanOrEqual">
      <formula>1</formula>
    </cfRule>
    <cfRule type="cellIs" dxfId="1" priority="2" stopIfTrue="1" operator="equal">
      <formula>0</formula>
    </cfRule>
  </conditionalFormatting>
  <pageMargins left="0.666666666666667" right="0.159027777777778" top="0.984027777777778" bottom="0.984027777777778" header="0.510416666666667" footer="0.510416666666667"/>
  <pageSetup paperSize="9" orientation="landscape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1"/>
  <sheetViews>
    <sheetView workbookViewId="0">
      <selection activeCell="G21" sqref="G21"/>
    </sheetView>
  </sheetViews>
  <sheetFormatPr defaultColWidth="9" defaultRowHeight="14.25"/>
  <cols>
    <col min="1" max="1" width="15.125" customWidth="1"/>
    <col min="2" max="2" width="22.5" customWidth="1"/>
    <col min="3" max="3" width="18" customWidth="1"/>
    <col min="4" max="4" width="23.25" customWidth="1"/>
    <col min="5" max="5" width="25.375" customWidth="1"/>
    <col min="6" max="6" width="21.75" customWidth="1"/>
    <col min="7" max="7" width="19.875" customWidth="1"/>
    <col min="9" max="9" width="13.75" customWidth="1"/>
  </cols>
  <sheetData>
    <row r="1" ht="30" customHeight="1" spans="1:7">
      <c r="A1" s="8" t="s">
        <v>331</v>
      </c>
      <c r="B1" s="9" t="s">
        <v>332</v>
      </c>
      <c r="C1" s="9" t="s">
        <v>333</v>
      </c>
      <c r="D1" s="9" t="s">
        <v>334</v>
      </c>
      <c r="E1" s="9" t="s">
        <v>335</v>
      </c>
      <c r="F1" s="10" t="s">
        <v>336</v>
      </c>
      <c r="G1" s="10" t="s">
        <v>337</v>
      </c>
    </row>
    <row r="2" ht="30" customHeight="1" spans="1:7">
      <c r="A2" s="8"/>
      <c r="B2" s="11">
        <f>COUNTIF(著作!D5:D327,"第一主编")</f>
        <v>0</v>
      </c>
      <c r="C2" s="11">
        <f>COUNTA(著作!D5:D327)</f>
        <v>26</v>
      </c>
      <c r="D2" s="11">
        <f>COUNTA(著作!D5:D327)</f>
        <v>26</v>
      </c>
      <c r="E2" s="11">
        <f>COUNTIF(著作!D5:D327,"主审")</f>
        <v>0</v>
      </c>
      <c r="F2" s="10">
        <f>COUNTIF(论文!D5:D452,"第一作者")</f>
        <v>2</v>
      </c>
      <c r="G2" s="10">
        <f>COUNTA(论文!D5:D452)</f>
        <v>2</v>
      </c>
    </row>
    <row r="3" ht="30" customHeight="1" spans="1:9">
      <c r="A3" s="8" t="s">
        <v>338</v>
      </c>
      <c r="B3" s="12" t="s">
        <v>339</v>
      </c>
      <c r="C3" s="12" t="s">
        <v>340</v>
      </c>
      <c r="D3" s="12" t="s">
        <v>341</v>
      </c>
      <c r="E3" s="13" t="s">
        <v>342</v>
      </c>
      <c r="F3" s="13" t="s">
        <v>343</v>
      </c>
      <c r="G3" s="13" t="s">
        <v>344</v>
      </c>
      <c r="H3" s="14"/>
      <c r="I3" s="14"/>
    </row>
    <row r="4" ht="47.25" customHeight="1" spans="1:9">
      <c r="A4" s="8"/>
      <c r="B4" s="15" t="s">
        <v>345</v>
      </c>
      <c r="C4" s="12"/>
      <c r="D4" s="12"/>
      <c r="E4" s="16"/>
      <c r="F4" s="13"/>
      <c r="G4" s="13"/>
      <c r="H4" s="17"/>
      <c r="I4" s="17"/>
    </row>
    <row r="5" ht="48.75" customHeight="1" spans="1:7">
      <c r="A5" s="8"/>
      <c r="B5" s="18" t="s">
        <v>346</v>
      </c>
      <c r="C5" s="12"/>
      <c r="D5" s="12"/>
      <c r="E5" s="16"/>
      <c r="F5" s="13"/>
      <c r="G5" s="13"/>
    </row>
    <row r="6" ht="30" customHeight="1" spans="1:7">
      <c r="A6" s="8"/>
      <c r="B6" s="15" t="s">
        <v>347</v>
      </c>
      <c r="C6" s="12"/>
      <c r="D6" s="12"/>
      <c r="E6" s="16"/>
      <c r="F6" s="13"/>
      <c r="G6" s="13"/>
    </row>
    <row r="7" ht="30" customHeight="1" spans="1:7">
      <c r="A7" s="8"/>
      <c r="B7" s="15" t="s">
        <v>348</v>
      </c>
      <c r="C7" s="12"/>
      <c r="D7" s="12"/>
      <c r="E7" s="19"/>
      <c r="F7" s="13"/>
      <c r="G7" s="13"/>
    </row>
    <row r="8" ht="48.75" customHeight="1" spans="1:7">
      <c r="A8" s="8"/>
      <c r="B8" s="20" t="s">
        <v>349</v>
      </c>
      <c r="C8" s="12"/>
      <c r="D8" s="12"/>
      <c r="E8" s="19"/>
      <c r="F8" s="13"/>
      <c r="G8" s="13"/>
    </row>
    <row r="9" ht="30" customHeight="1" spans="1:7">
      <c r="A9" s="8"/>
      <c r="B9" s="20" t="s">
        <v>350</v>
      </c>
      <c r="C9" s="12"/>
      <c r="D9" s="12"/>
      <c r="E9" s="19"/>
      <c r="F9" s="13"/>
      <c r="G9" s="13"/>
    </row>
    <row r="10" ht="30" customHeight="1" spans="1:7">
      <c r="A10" s="8"/>
      <c r="B10" s="15" t="s">
        <v>351</v>
      </c>
      <c r="C10" s="12"/>
      <c r="D10" s="12"/>
      <c r="E10" s="13"/>
      <c r="F10" s="13"/>
      <c r="G10" s="13"/>
    </row>
    <row r="11" ht="30" customHeight="1" spans="1:7">
      <c r="A11" s="8"/>
      <c r="B11" s="15" t="s">
        <v>352</v>
      </c>
      <c r="C11" s="12"/>
      <c r="D11" s="12"/>
      <c r="E11" s="13"/>
      <c r="F11" s="13"/>
      <c r="G11" s="13"/>
    </row>
    <row r="12" ht="34.5" customHeight="1" spans="1:7">
      <c r="A12" s="8"/>
      <c r="B12" s="21" t="s">
        <v>317</v>
      </c>
      <c r="C12" s="12"/>
      <c r="D12" s="12"/>
      <c r="E12" s="16" t="s">
        <v>317</v>
      </c>
      <c r="F12" s="13"/>
      <c r="G12" s="13"/>
    </row>
    <row r="13" ht="30" customHeight="1" spans="1:10">
      <c r="A13" s="8" t="s">
        <v>353</v>
      </c>
      <c r="B13" s="22" t="s">
        <v>354</v>
      </c>
      <c r="C13" s="22" t="s">
        <v>355</v>
      </c>
      <c r="D13" s="23" t="s">
        <v>356</v>
      </c>
      <c r="E13" s="24" t="s">
        <v>357</v>
      </c>
      <c r="F13" s="24" t="s">
        <v>358</v>
      </c>
      <c r="G13" s="25" t="s">
        <v>359</v>
      </c>
      <c r="H13" s="26"/>
      <c r="I13" s="36"/>
      <c r="J13" s="37"/>
    </row>
    <row r="14" ht="30" customHeight="1" spans="1:10">
      <c r="A14" s="8"/>
      <c r="B14" s="22"/>
      <c r="C14" s="22"/>
      <c r="D14" s="22"/>
      <c r="E14" s="24"/>
      <c r="F14" s="24"/>
      <c r="G14" s="24"/>
      <c r="H14" s="17"/>
      <c r="I14" s="17"/>
      <c r="J14" s="37"/>
    </row>
    <row r="15" ht="30" customHeight="1" spans="1:7">
      <c r="A15" s="8"/>
      <c r="B15" s="22"/>
      <c r="C15" s="22"/>
      <c r="D15" s="22"/>
      <c r="E15" s="24"/>
      <c r="F15" s="24"/>
      <c r="G15" s="24"/>
    </row>
    <row r="16" ht="30" customHeight="1" spans="1:7">
      <c r="A16" s="8"/>
      <c r="B16" s="22"/>
      <c r="C16" s="22"/>
      <c r="D16" s="22"/>
      <c r="E16" s="24"/>
      <c r="F16" s="24"/>
      <c r="G16" s="24"/>
    </row>
    <row r="17" ht="30" customHeight="1" spans="1:7">
      <c r="A17" s="8"/>
      <c r="B17" s="27"/>
      <c r="C17" s="27"/>
      <c r="D17" s="27"/>
      <c r="E17" s="28"/>
      <c r="F17" s="28"/>
      <c r="G17" s="28"/>
    </row>
    <row r="18" ht="30" customHeight="1" spans="1:7">
      <c r="A18" s="8" t="s">
        <v>360</v>
      </c>
      <c r="B18" s="10" t="s">
        <v>361</v>
      </c>
      <c r="C18" s="29" t="s">
        <v>362</v>
      </c>
      <c r="D18" s="29" t="s">
        <v>363</v>
      </c>
      <c r="E18" s="10" t="s">
        <v>361</v>
      </c>
      <c r="F18" s="29" t="s">
        <v>362</v>
      </c>
      <c r="G18" s="29" t="s">
        <v>363</v>
      </c>
    </row>
    <row r="19" ht="30" customHeight="1" spans="1:7">
      <c r="A19" s="8"/>
      <c r="B19" s="10"/>
      <c r="C19" s="10"/>
      <c r="D19" s="10"/>
      <c r="E19" s="10"/>
      <c r="F19" s="10"/>
      <c r="G19" s="10"/>
    </row>
    <row r="20" ht="30" customHeight="1" spans="1:7">
      <c r="A20" s="30" t="s">
        <v>364</v>
      </c>
      <c r="B20" s="31" t="s">
        <v>365</v>
      </c>
      <c r="C20" s="31" t="s">
        <v>366</v>
      </c>
      <c r="D20" s="31" t="s">
        <v>367</v>
      </c>
      <c r="E20" s="31" t="s">
        <v>368</v>
      </c>
      <c r="F20" s="31" t="s">
        <v>369</v>
      </c>
      <c r="G20" s="31" t="s">
        <v>367</v>
      </c>
    </row>
    <row r="21" ht="30" customHeight="1" spans="1:7">
      <c r="A21" s="32"/>
      <c r="B21" s="33"/>
      <c r="C21" s="33"/>
      <c r="D21" s="33"/>
      <c r="E21" s="34"/>
      <c r="F21" s="35"/>
      <c r="G21" s="35"/>
    </row>
  </sheetData>
  <mergeCells count="5">
    <mergeCell ref="A1:A2"/>
    <mergeCell ref="A3:A12"/>
    <mergeCell ref="A13:A17"/>
    <mergeCell ref="A18:A19"/>
    <mergeCell ref="A20:A21"/>
  </mergeCells>
  <pageMargins left="0.75" right="0.75" top="1" bottom="1" header="0.5" footer="0.5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31"/>
  <sheetViews>
    <sheetView workbookViewId="0">
      <selection activeCell="J26" sqref="J26"/>
    </sheetView>
  </sheetViews>
  <sheetFormatPr defaultColWidth="9" defaultRowHeight="14.25"/>
  <cols>
    <col min="1" max="1" width="28.125" customWidth="1"/>
  </cols>
  <sheetData>
    <row r="1" spans="1:1">
      <c r="A1" s="1" t="s">
        <v>178</v>
      </c>
    </row>
    <row r="2" spans="1:1">
      <c r="A2" s="2" t="s">
        <v>289</v>
      </c>
    </row>
    <row r="3" spans="1:1">
      <c r="A3" s="2" t="s">
        <v>370</v>
      </c>
    </row>
    <row r="4" spans="1:18">
      <c r="A4" s="2" t="s">
        <v>371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>
      <c r="A5" s="2" t="s">
        <v>372</v>
      </c>
      <c r="C5" s="4"/>
      <c r="D5" s="4"/>
      <c r="E5" s="4"/>
      <c r="F5" s="4"/>
      <c r="G5" s="4"/>
      <c r="H5" s="4"/>
      <c r="I5" s="4"/>
      <c r="J5" s="4"/>
      <c r="K5" s="4"/>
      <c r="L5" s="4"/>
      <c r="M5" s="7"/>
      <c r="N5" s="7"/>
      <c r="O5" s="4"/>
      <c r="P5" s="4"/>
      <c r="Q5" s="7"/>
      <c r="R5" s="7"/>
    </row>
    <row r="6" spans="1:1">
      <c r="A6" s="2" t="s">
        <v>14</v>
      </c>
    </row>
    <row r="7" spans="1:1">
      <c r="A7" s="2" t="s">
        <v>20</v>
      </c>
    </row>
    <row r="8" spans="1:1">
      <c r="A8" s="2" t="s">
        <v>373</v>
      </c>
    </row>
    <row r="9" spans="1:1">
      <c r="A9" s="2" t="s">
        <v>230</v>
      </c>
    </row>
    <row r="10" spans="1:1">
      <c r="A10" s="2" t="s">
        <v>374</v>
      </c>
    </row>
    <row r="11" spans="1:1">
      <c r="A11" s="2" t="s">
        <v>298</v>
      </c>
    </row>
    <row r="12" spans="1:1">
      <c r="A12" s="5" t="s">
        <v>375</v>
      </c>
    </row>
    <row r="13" spans="1:1">
      <c r="A13" s="2" t="s">
        <v>303</v>
      </c>
    </row>
    <row r="14" spans="1:1">
      <c r="A14" s="2" t="s">
        <v>304</v>
      </c>
    </row>
    <row r="15" spans="1:1">
      <c r="A15" s="2" t="s">
        <v>305</v>
      </c>
    </row>
    <row r="16" spans="1:1">
      <c r="A16" s="2" t="s">
        <v>306</v>
      </c>
    </row>
    <row r="17" spans="1:1">
      <c r="A17" s="2" t="s">
        <v>307</v>
      </c>
    </row>
    <row r="18" spans="1:1">
      <c r="A18" s="2" t="s">
        <v>308</v>
      </c>
    </row>
    <row r="19" spans="1:1">
      <c r="A19" s="2" t="s">
        <v>300</v>
      </c>
    </row>
    <row r="20" spans="1:1">
      <c r="A20" s="2" t="s">
        <v>309</v>
      </c>
    </row>
    <row r="21" spans="1:1">
      <c r="A21" s="2" t="s">
        <v>299</v>
      </c>
    </row>
    <row r="22" spans="1:1">
      <c r="A22" s="2" t="s">
        <v>259</v>
      </c>
    </row>
    <row r="23" spans="1:1">
      <c r="A23" s="2" t="s">
        <v>40</v>
      </c>
    </row>
    <row r="24" spans="1:1">
      <c r="A24" s="2" t="s">
        <v>301</v>
      </c>
    </row>
    <row r="25" spans="1:1">
      <c r="A25" s="2" t="s">
        <v>302</v>
      </c>
    </row>
    <row r="26" spans="1:1">
      <c r="A26" s="2" t="s">
        <v>310</v>
      </c>
    </row>
    <row r="27" spans="1:1">
      <c r="A27" s="2" t="s">
        <v>311</v>
      </c>
    </row>
    <row r="28" spans="1:1">
      <c r="A28" s="2" t="s">
        <v>312</v>
      </c>
    </row>
    <row r="29" spans="1:1">
      <c r="A29" s="2" t="s">
        <v>313</v>
      </c>
    </row>
    <row r="30" spans="1:1">
      <c r="A30" s="6" t="s">
        <v>316</v>
      </c>
    </row>
    <row r="31" spans="1:1">
      <c r="A31" t="s">
        <v>314</v>
      </c>
    </row>
  </sheetData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0"/>
  </sheetPr>
  <dimension ref="A1:K32"/>
  <sheetViews>
    <sheetView tabSelected="1" zoomScale="76" zoomScaleNormal="76" workbookViewId="0">
      <selection activeCell="B19" sqref="B19:C21"/>
    </sheetView>
  </sheetViews>
  <sheetFormatPr defaultColWidth="9" defaultRowHeight="14.25"/>
  <cols>
    <col min="1" max="1" width="6.875" style="138" customWidth="1"/>
    <col min="2" max="2" width="9" style="138"/>
    <col min="3" max="3" width="18.125" style="138" customWidth="1"/>
    <col min="4" max="4" width="13.375" style="138" customWidth="1"/>
    <col min="5" max="5" width="8.375" style="138" customWidth="1"/>
    <col min="6" max="6" width="24" style="138" customWidth="1"/>
    <col min="7" max="8" width="22.875" style="138" customWidth="1"/>
    <col min="9" max="9" width="23.75" style="138" customWidth="1"/>
    <col min="10" max="10" width="12.75" style="138" customWidth="1"/>
    <col min="11" max="11" width="15.375" style="138" customWidth="1"/>
    <col min="12" max="16384" width="9" style="139"/>
  </cols>
  <sheetData>
    <row r="1" ht="50.25" customHeight="1" spans="1:11">
      <c r="A1" s="140" t="s">
        <v>30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ht="66.75" customHeight="1" spans="1:11">
      <c r="A2" s="141" t="s">
        <v>31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</row>
    <row r="3" ht="121.5" customHeight="1" spans="1:11">
      <c r="A3" s="143" t="s">
        <v>2</v>
      </c>
      <c r="B3" s="143" t="s">
        <v>3</v>
      </c>
      <c r="C3" s="143" t="s">
        <v>4</v>
      </c>
      <c r="D3" s="44" t="s">
        <v>32</v>
      </c>
      <c r="E3" s="144" t="s">
        <v>33</v>
      </c>
      <c r="F3" s="143" t="s">
        <v>34</v>
      </c>
      <c r="G3" s="143" t="s">
        <v>35</v>
      </c>
      <c r="H3" s="143" t="s">
        <v>36</v>
      </c>
      <c r="I3" s="143" t="s">
        <v>37</v>
      </c>
      <c r="J3" s="143" t="s">
        <v>38</v>
      </c>
      <c r="K3" s="143" t="s">
        <v>39</v>
      </c>
    </row>
    <row r="4" s="137" customFormat="1" ht="25.5" customHeight="1" spans="1:11">
      <c r="A4" s="145" t="s">
        <v>12</v>
      </c>
      <c r="B4" s="145" t="s">
        <v>13</v>
      </c>
      <c r="C4" s="145" t="s">
        <v>40</v>
      </c>
      <c r="D4" s="145" t="s">
        <v>41</v>
      </c>
      <c r="E4" s="146">
        <v>1</v>
      </c>
      <c r="F4" s="145" t="s">
        <v>42</v>
      </c>
      <c r="G4" s="147" t="s">
        <v>43</v>
      </c>
      <c r="H4" s="147" t="s">
        <v>44</v>
      </c>
      <c r="I4" s="147" t="s">
        <v>45</v>
      </c>
      <c r="J4" s="147" t="s">
        <v>46</v>
      </c>
      <c r="K4" s="147" t="s">
        <v>47</v>
      </c>
    </row>
    <row r="5" s="137" customFormat="1" ht="30" customHeight="1" spans="1:11">
      <c r="A5" s="148" t="s">
        <v>48</v>
      </c>
      <c r="B5" s="62" t="s">
        <v>49</v>
      </c>
      <c r="C5" s="62" t="s">
        <v>20</v>
      </c>
      <c r="D5" s="62" t="s">
        <v>50</v>
      </c>
      <c r="E5" s="62" t="s">
        <v>51</v>
      </c>
      <c r="F5" s="62" t="s">
        <v>52</v>
      </c>
      <c r="G5" s="62" t="s">
        <v>53</v>
      </c>
      <c r="H5" s="62" t="s">
        <v>54</v>
      </c>
      <c r="I5" s="157" t="s">
        <v>55</v>
      </c>
      <c r="J5" s="114" t="s">
        <v>56</v>
      </c>
      <c r="K5" s="62" t="s">
        <v>57</v>
      </c>
    </row>
    <row r="6" s="137" customFormat="1" ht="30" customHeight="1" spans="1:11">
      <c r="A6" s="148" t="s">
        <v>58</v>
      </c>
      <c r="B6" s="62" t="s">
        <v>49</v>
      </c>
      <c r="C6" s="62" t="s">
        <v>20</v>
      </c>
      <c r="D6" s="62" t="s">
        <v>50</v>
      </c>
      <c r="E6" s="62" t="s">
        <v>58</v>
      </c>
      <c r="F6" s="62" t="s">
        <v>59</v>
      </c>
      <c r="G6" s="62" t="s">
        <v>60</v>
      </c>
      <c r="H6" s="62" t="s">
        <v>61</v>
      </c>
      <c r="I6" s="157" t="s">
        <v>62</v>
      </c>
      <c r="J6" s="114" t="s">
        <v>56</v>
      </c>
      <c r="K6" s="62" t="s">
        <v>63</v>
      </c>
    </row>
    <row r="7" s="137" customFormat="1" ht="30" customHeight="1" spans="1:11">
      <c r="A7" s="148" t="s">
        <v>51</v>
      </c>
      <c r="B7" s="62" t="s">
        <v>64</v>
      </c>
      <c r="C7" s="62" t="s">
        <v>20</v>
      </c>
      <c r="D7" s="62" t="s">
        <v>65</v>
      </c>
      <c r="E7" s="62" t="s">
        <v>66</v>
      </c>
      <c r="F7" s="62" t="s">
        <v>67</v>
      </c>
      <c r="G7" s="62" t="s">
        <v>60</v>
      </c>
      <c r="H7" s="62" t="s">
        <v>68</v>
      </c>
      <c r="I7" s="62" t="s">
        <v>69</v>
      </c>
      <c r="J7" s="151" t="s">
        <v>70</v>
      </c>
      <c r="K7" s="62" t="s">
        <v>71</v>
      </c>
    </row>
    <row r="8" s="137" customFormat="1" ht="30" customHeight="1" spans="1:11">
      <c r="A8" s="148" t="s">
        <v>66</v>
      </c>
      <c r="B8" s="62" t="s">
        <v>72</v>
      </c>
      <c r="C8" s="92" t="s">
        <v>20</v>
      </c>
      <c r="D8" s="62" t="s">
        <v>65</v>
      </c>
      <c r="E8" s="62" t="s">
        <v>73</v>
      </c>
      <c r="F8" s="92" t="s">
        <v>74</v>
      </c>
      <c r="G8" s="92" t="s">
        <v>75</v>
      </c>
      <c r="H8" s="62"/>
      <c r="I8" s="92" t="s">
        <v>76</v>
      </c>
      <c r="J8" s="158" t="s">
        <v>77</v>
      </c>
      <c r="K8" s="92" t="s">
        <v>78</v>
      </c>
    </row>
    <row r="9" s="137" customFormat="1" ht="30" customHeight="1" spans="1:11">
      <c r="A9" s="148" t="s">
        <v>73</v>
      </c>
      <c r="B9" s="62" t="s">
        <v>72</v>
      </c>
      <c r="C9" s="62" t="s">
        <v>20</v>
      </c>
      <c r="D9" s="62" t="s">
        <v>65</v>
      </c>
      <c r="E9" s="92" t="s">
        <v>51</v>
      </c>
      <c r="F9" s="92" t="s">
        <v>79</v>
      </c>
      <c r="G9" s="92" t="s">
        <v>75</v>
      </c>
      <c r="H9" s="115" t="s">
        <v>80</v>
      </c>
      <c r="I9" s="92" t="s">
        <v>81</v>
      </c>
      <c r="J9" s="158" t="s">
        <v>77</v>
      </c>
      <c r="K9" s="92" t="s">
        <v>78</v>
      </c>
    </row>
    <row r="10" s="137" customFormat="1" ht="30" customHeight="1" spans="1:11">
      <c r="A10" s="148" t="s">
        <v>82</v>
      </c>
      <c r="B10" s="62" t="s">
        <v>83</v>
      </c>
      <c r="C10" s="62" t="s">
        <v>20</v>
      </c>
      <c r="D10" s="62" t="s">
        <v>50</v>
      </c>
      <c r="E10" s="62" t="s">
        <v>66</v>
      </c>
      <c r="F10" s="62" t="s">
        <v>84</v>
      </c>
      <c r="G10" s="62" t="s">
        <v>75</v>
      </c>
      <c r="H10" s="62" t="s">
        <v>85</v>
      </c>
      <c r="I10" s="62" t="s">
        <v>86</v>
      </c>
      <c r="J10" s="153" t="s">
        <v>87</v>
      </c>
      <c r="K10" s="62" t="s">
        <v>88</v>
      </c>
    </row>
    <row r="11" s="137" customFormat="1" ht="30" customHeight="1" spans="1:11">
      <c r="A11" s="148" t="s">
        <v>89</v>
      </c>
      <c r="B11" s="114" t="s">
        <v>90</v>
      </c>
      <c r="C11" s="114" t="s">
        <v>20</v>
      </c>
      <c r="D11" s="114" t="s">
        <v>50</v>
      </c>
      <c r="E11" s="114" t="s">
        <v>51</v>
      </c>
      <c r="F11" s="114" t="s">
        <v>91</v>
      </c>
      <c r="G11" s="114" t="s">
        <v>75</v>
      </c>
      <c r="H11" s="114" t="s">
        <v>92</v>
      </c>
      <c r="I11" s="115" t="s">
        <v>93</v>
      </c>
      <c r="J11" s="114" t="s">
        <v>56</v>
      </c>
      <c r="K11" s="114" t="s">
        <v>94</v>
      </c>
    </row>
    <row r="12" s="137" customFormat="1" ht="30" customHeight="1" spans="1:11">
      <c r="A12" s="148" t="s">
        <v>95</v>
      </c>
      <c r="B12" s="114" t="s">
        <v>96</v>
      </c>
      <c r="C12" s="114" t="s">
        <v>20</v>
      </c>
      <c r="D12" s="114" t="s">
        <v>50</v>
      </c>
      <c r="E12" s="114" t="s">
        <v>58</v>
      </c>
      <c r="F12" s="114" t="s">
        <v>97</v>
      </c>
      <c r="G12" s="114" t="s">
        <v>75</v>
      </c>
      <c r="H12" s="114" t="s">
        <v>98</v>
      </c>
      <c r="I12" s="114" t="s">
        <v>99</v>
      </c>
      <c r="J12" s="114" t="s">
        <v>100</v>
      </c>
      <c r="K12" s="114" t="s">
        <v>101</v>
      </c>
    </row>
    <row r="13" s="137" customFormat="1" ht="30" customHeight="1" spans="1:11">
      <c r="A13" s="148" t="s">
        <v>102</v>
      </c>
      <c r="B13" s="149" t="s">
        <v>96</v>
      </c>
      <c r="C13" s="149" t="s">
        <v>20</v>
      </c>
      <c r="D13" s="149" t="s">
        <v>103</v>
      </c>
      <c r="E13" s="150">
        <v>6</v>
      </c>
      <c r="F13" s="149" t="s">
        <v>104</v>
      </c>
      <c r="G13" s="151" t="s">
        <v>105</v>
      </c>
      <c r="H13" s="151" t="s">
        <v>106</v>
      </c>
      <c r="I13" s="151" t="s">
        <v>107</v>
      </c>
      <c r="J13" s="151" t="s">
        <v>108</v>
      </c>
      <c r="K13" s="151" t="s">
        <v>109</v>
      </c>
    </row>
    <row r="14" s="137" customFormat="1" ht="30" customHeight="1" spans="1:11">
      <c r="A14" s="148" t="s">
        <v>110</v>
      </c>
      <c r="B14" s="114" t="s">
        <v>49</v>
      </c>
      <c r="C14" s="114" t="s">
        <v>20</v>
      </c>
      <c r="D14" s="114" t="s">
        <v>65</v>
      </c>
      <c r="E14" s="114" t="s">
        <v>51</v>
      </c>
      <c r="F14" s="114" t="s">
        <v>111</v>
      </c>
      <c r="G14" s="114" t="s">
        <v>112</v>
      </c>
      <c r="H14" s="114"/>
      <c r="I14" s="114"/>
      <c r="J14" s="114" t="s">
        <v>56</v>
      </c>
      <c r="K14" s="114" t="s">
        <v>113</v>
      </c>
    </row>
    <row r="15" s="137" customFormat="1" ht="30" customHeight="1" spans="1:11">
      <c r="A15" s="148" t="s">
        <v>114</v>
      </c>
      <c r="B15" s="114" t="s">
        <v>115</v>
      </c>
      <c r="C15" s="114" t="s">
        <v>20</v>
      </c>
      <c r="D15" s="114" t="s">
        <v>116</v>
      </c>
      <c r="E15" s="114" t="s">
        <v>66</v>
      </c>
      <c r="F15" s="114" t="s">
        <v>117</v>
      </c>
      <c r="G15" s="62" t="s">
        <v>60</v>
      </c>
      <c r="H15" s="62" t="s">
        <v>118</v>
      </c>
      <c r="I15" s="114" t="s">
        <v>119</v>
      </c>
      <c r="J15" s="115" t="s">
        <v>120</v>
      </c>
      <c r="K15" s="115" t="s">
        <v>78</v>
      </c>
    </row>
    <row r="16" s="137" customFormat="1" ht="30" customHeight="1" spans="1:11">
      <c r="A16" s="148" t="s">
        <v>121</v>
      </c>
      <c r="B16" s="92" t="s">
        <v>122</v>
      </c>
      <c r="C16" s="62" t="s">
        <v>20</v>
      </c>
      <c r="D16" s="62" t="s">
        <v>123</v>
      </c>
      <c r="E16" s="92" t="s">
        <v>58</v>
      </c>
      <c r="F16" s="62" t="s">
        <v>124</v>
      </c>
      <c r="G16" s="62" t="s">
        <v>125</v>
      </c>
      <c r="H16" s="92" t="s">
        <v>126</v>
      </c>
      <c r="I16" s="92" t="s">
        <v>127</v>
      </c>
      <c r="J16" s="158" t="s">
        <v>87</v>
      </c>
      <c r="K16" s="92" t="s">
        <v>128</v>
      </c>
    </row>
    <row r="17" s="137" customFormat="1" ht="39.95" customHeight="1" spans="1:11">
      <c r="A17" s="148" t="s">
        <v>129</v>
      </c>
      <c r="B17" s="92" t="s">
        <v>122</v>
      </c>
      <c r="C17" s="62" t="s">
        <v>20</v>
      </c>
      <c r="D17" s="62" t="s">
        <v>50</v>
      </c>
      <c r="E17" s="152">
        <v>4</v>
      </c>
      <c r="F17" s="153" t="s">
        <v>130</v>
      </c>
      <c r="G17" s="62" t="s">
        <v>75</v>
      </c>
      <c r="H17" s="92" t="s">
        <v>131</v>
      </c>
      <c r="I17" s="92" t="s">
        <v>132</v>
      </c>
      <c r="J17" s="151" t="s">
        <v>133</v>
      </c>
      <c r="K17" s="92" t="s">
        <v>88</v>
      </c>
    </row>
    <row r="18" s="137" customFormat="1" ht="39.95" customHeight="1" spans="1:11">
      <c r="A18" s="148" t="s">
        <v>134</v>
      </c>
      <c r="B18" s="92" t="s">
        <v>122</v>
      </c>
      <c r="C18" s="62" t="s">
        <v>20</v>
      </c>
      <c r="D18" s="62" t="s">
        <v>65</v>
      </c>
      <c r="E18" s="152">
        <v>5</v>
      </c>
      <c r="F18" s="62" t="s">
        <v>84</v>
      </c>
      <c r="G18" s="62" t="s">
        <v>75</v>
      </c>
      <c r="H18" s="92" t="s">
        <v>135</v>
      </c>
      <c r="I18" s="92" t="s">
        <v>136</v>
      </c>
      <c r="J18" s="151" t="s">
        <v>133</v>
      </c>
      <c r="K18" s="92" t="s">
        <v>88</v>
      </c>
    </row>
    <row r="19" s="137" customFormat="1" ht="39.95" customHeight="1" spans="1:11">
      <c r="A19" s="148" t="s">
        <v>137</v>
      </c>
      <c r="B19" s="154" t="s">
        <v>138</v>
      </c>
      <c r="C19" s="62" t="s">
        <v>20</v>
      </c>
      <c r="D19" s="62" t="s">
        <v>50</v>
      </c>
      <c r="E19" s="150">
        <v>3</v>
      </c>
      <c r="F19" s="154" t="s">
        <v>139</v>
      </c>
      <c r="G19" s="62" t="s">
        <v>75</v>
      </c>
      <c r="H19" s="154" t="s">
        <v>140</v>
      </c>
      <c r="I19" s="154" t="s">
        <v>141</v>
      </c>
      <c r="J19" s="157" t="s">
        <v>142</v>
      </c>
      <c r="K19" s="92" t="s">
        <v>143</v>
      </c>
    </row>
    <row r="20" s="137" customFormat="1" ht="39.95" customHeight="1" spans="1:11">
      <c r="A20" s="148" t="s">
        <v>144</v>
      </c>
      <c r="B20" s="155" t="s">
        <v>145</v>
      </c>
      <c r="C20" s="62" t="s">
        <v>20</v>
      </c>
      <c r="D20" s="62" t="s">
        <v>50</v>
      </c>
      <c r="E20" s="150">
        <v>3</v>
      </c>
      <c r="F20" s="154" t="s">
        <v>146</v>
      </c>
      <c r="G20" s="62" t="s">
        <v>75</v>
      </c>
      <c r="H20" s="154" t="s">
        <v>147</v>
      </c>
      <c r="I20" s="154" t="s">
        <v>148</v>
      </c>
      <c r="J20" s="157" t="s">
        <v>149</v>
      </c>
      <c r="K20" s="92" t="s">
        <v>143</v>
      </c>
    </row>
    <row r="21" s="137" customFormat="1" ht="39.95" customHeight="1" spans="1:11">
      <c r="A21" s="148" t="s">
        <v>150</v>
      </c>
      <c r="B21" s="154" t="s">
        <v>145</v>
      </c>
      <c r="C21" s="62" t="s">
        <v>20</v>
      </c>
      <c r="D21" s="62" t="s">
        <v>123</v>
      </c>
      <c r="E21" s="150">
        <v>4</v>
      </c>
      <c r="F21" s="154" t="s">
        <v>151</v>
      </c>
      <c r="G21" s="62" t="s">
        <v>75</v>
      </c>
      <c r="H21" s="154" t="s">
        <v>152</v>
      </c>
      <c r="I21" s="154" t="s">
        <v>153</v>
      </c>
      <c r="J21" s="157" t="s">
        <v>142</v>
      </c>
      <c r="K21" s="92" t="s">
        <v>154</v>
      </c>
    </row>
    <row r="22" s="137" customFormat="1" ht="39.95" customHeight="1" spans="1:11">
      <c r="A22" s="148" t="s">
        <v>155</v>
      </c>
      <c r="B22" s="154" t="s">
        <v>19</v>
      </c>
      <c r="C22" s="62" t="s">
        <v>20</v>
      </c>
      <c r="D22" s="62" t="s">
        <v>50</v>
      </c>
      <c r="E22" s="150">
        <v>3</v>
      </c>
      <c r="F22" s="154" t="s">
        <v>151</v>
      </c>
      <c r="G22" s="62" t="s">
        <v>75</v>
      </c>
      <c r="H22" s="154" t="s">
        <v>152</v>
      </c>
      <c r="I22" s="154" t="s">
        <v>153</v>
      </c>
      <c r="J22" s="157" t="s">
        <v>142</v>
      </c>
      <c r="K22" s="92" t="s">
        <v>154</v>
      </c>
    </row>
    <row r="23" s="137" customFormat="1" ht="63" customHeight="1" spans="1:11">
      <c r="A23" s="148" t="s">
        <v>156</v>
      </c>
      <c r="B23" s="155" t="s">
        <v>157</v>
      </c>
      <c r="C23" s="62" t="s">
        <v>20</v>
      </c>
      <c r="D23" s="62" t="s">
        <v>65</v>
      </c>
      <c r="E23" s="150">
        <v>4</v>
      </c>
      <c r="F23" s="154" t="s">
        <v>146</v>
      </c>
      <c r="G23" s="62" t="s">
        <v>75</v>
      </c>
      <c r="H23" s="154" t="s">
        <v>147</v>
      </c>
      <c r="I23" s="154" t="s">
        <v>148</v>
      </c>
      <c r="J23" s="157" t="s">
        <v>149</v>
      </c>
      <c r="K23" s="92" t="s">
        <v>143</v>
      </c>
    </row>
    <row r="24" s="137" customFormat="1" ht="39.95" customHeight="1" spans="1:11">
      <c r="A24" s="148" t="s">
        <v>158</v>
      </c>
      <c r="B24" s="154" t="s">
        <v>159</v>
      </c>
      <c r="C24" s="62" t="s">
        <v>20</v>
      </c>
      <c r="D24" s="62" t="s">
        <v>65</v>
      </c>
      <c r="E24" s="150">
        <v>4</v>
      </c>
      <c r="F24" s="154" t="s">
        <v>139</v>
      </c>
      <c r="G24" s="62" t="s">
        <v>75</v>
      </c>
      <c r="H24" s="154" t="s">
        <v>140</v>
      </c>
      <c r="I24" s="154" t="s">
        <v>141</v>
      </c>
      <c r="J24" s="157" t="s">
        <v>142</v>
      </c>
      <c r="K24" s="92" t="s">
        <v>143</v>
      </c>
    </row>
    <row r="25" s="137" customFormat="1" ht="39.95" customHeight="1" spans="1:11">
      <c r="A25" s="148" t="s">
        <v>160</v>
      </c>
      <c r="B25" s="154" t="s">
        <v>161</v>
      </c>
      <c r="C25" s="62" t="s">
        <v>20</v>
      </c>
      <c r="D25" s="62" t="s">
        <v>50</v>
      </c>
      <c r="E25" s="150">
        <v>4</v>
      </c>
      <c r="F25" s="62" t="s">
        <v>162</v>
      </c>
      <c r="G25" s="62" t="s">
        <v>75</v>
      </c>
      <c r="H25" s="154" t="s">
        <v>163</v>
      </c>
      <c r="I25" s="154" t="s">
        <v>164</v>
      </c>
      <c r="J25" s="157" t="s">
        <v>165</v>
      </c>
      <c r="K25" s="62" t="s">
        <v>166</v>
      </c>
    </row>
    <row r="26" s="137" customFormat="1" ht="39.95" customHeight="1" spans="1:11">
      <c r="A26" s="148" t="s">
        <v>167</v>
      </c>
      <c r="B26" s="154" t="s">
        <v>138</v>
      </c>
      <c r="C26" s="62" t="s">
        <v>20</v>
      </c>
      <c r="D26" s="62" t="s">
        <v>65</v>
      </c>
      <c r="E26" s="150">
        <v>5</v>
      </c>
      <c r="F26" s="62" t="s">
        <v>162</v>
      </c>
      <c r="G26" s="62" t="s">
        <v>75</v>
      </c>
      <c r="H26" s="154" t="s">
        <v>163</v>
      </c>
      <c r="I26" s="154" t="s">
        <v>164</v>
      </c>
      <c r="J26" s="157" t="s">
        <v>165</v>
      </c>
      <c r="K26" s="62" t="s">
        <v>166</v>
      </c>
    </row>
    <row r="27" s="137" customFormat="1" ht="39.95" customHeight="1" spans="1:11">
      <c r="A27" s="148" t="s">
        <v>168</v>
      </c>
      <c r="B27" s="154" t="s">
        <v>138</v>
      </c>
      <c r="C27" s="62" t="s">
        <v>20</v>
      </c>
      <c r="D27" s="62" t="s">
        <v>50</v>
      </c>
      <c r="E27" s="150">
        <v>4</v>
      </c>
      <c r="F27" s="154" t="s">
        <v>169</v>
      </c>
      <c r="G27" s="62" t="s">
        <v>75</v>
      </c>
      <c r="H27" s="154" t="s">
        <v>170</v>
      </c>
      <c r="I27" s="154" t="s">
        <v>171</v>
      </c>
      <c r="J27" s="157" t="s">
        <v>165</v>
      </c>
      <c r="K27" s="62" t="s">
        <v>166</v>
      </c>
    </row>
    <row r="28" s="137" customFormat="1" ht="39.95" customHeight="1" spans="1:11">
      <c r="A28" s="148" t="s">
        <v>172</v>
      </c>
      <c r="B28" s="154" t="s">
        <v>173</v>
      </c>
      <c r="C28" s="62" t="s">
        <v>20</v>
      </c>
      <c r="D28" s="62" t="s">
        <v>65</v>
      </c>
      <c r="E28" s="150">
        <v>5</v>
      </c>
      <c r="F28" s="154" t="s">
        <v>169</v>
      </c>
      <c r="G28" s="62" t="s">
        <v>75</v>
      </c>
      <c r="H28" s="154" t="s">
        <v>170</v>
      </c>
      <c r="I28" s="154" t="s">
        <v>171</v>
      </c>
      <c r="J28" s="157" t="s">
        <v>165</v>
      </c>
      <c r="K28" s="62" t="s">
        <v>166</v>
      </c>
    </row>
    <row r="29" s="137" customFormat="1" ht="39.95" customHeight="1" spans="1:11">
      <c r="A29" s="148" t="s">
        <v>174</v>
      </c>
      <c r="B29" s="154" t="s">
        <v>161</v>
      </c>
      <c r="C29" s="62" t="s">
        <v>20</v>
      </c>
      <c r="D29" s="62" t="s">
        <v>50</v>
      </c>
      <c r="E29" s="150">
        <v>4</v>
      </c>
      <c r="F29" s="62" t="s">
        <v>175</v>
      </c>
      <c r="G29" s="62" t="s">
        <v>75</v>
      </c>
      <c r="H29" s="154" t="s">
        <v>163</v>
      </c>
      <c r="I29" s="154" t="s">
        <v>164</v>
      </c>
      <c r="J29" s="157" t="s">
        <v>165</v>
      </c>
      <c r="K29" s="62" t="s">
        <v>166</v>
      </c>
    </row>
    <row r="30" s="137" customFormat="1" ht="39.95" customHeight="1" spans="1:11">
      <c r="A30" s="148" t="s">
        <v>176</v>
      </c>
      <c r="B30" s="154" t="s">
        <v>138</v>
      </c>
      <c r="C30" s="62" t="s">
        <v>20</v>
      </c>
      <c r="D30" s="62" t="s">
        <v>65</v>
      </c>
      <c r="E30" s="150">
        <v>5</v>
      </c>
      <c r="F30" s="62" t="s">
        <v>175</v>
      </c>
      <c r="G30" s="62" t="s">
        <v>75</v>
      </c>
      <c r="H30" s="154" t="s">
        <v>163</v>
      </c>
      <c r="I30" s="154" t="s">
        <v>164</v>
      </c>
      <c r="J30" s="157" t="s">
        <v>165</v>
      </c>
      <c r="K30" s="62" t="s">
        <v>166</v>
      </c>
    </row>
    <row r="31" s="137" customFormat="1" ht="39.95" customHeight="1" spans="2:11">
      <c r="B31" s="156"/>
      <c r="C31" s="62"/>
      <c r="D31" s="62"/>
      <c r="E31" s="150"/>
      <c r="F31" s="156"/>
      <c r="G31" s="62"/>
      <c r="H31" s="156"/>
      <c r="I31" s="156"/>
      <c r="J31" s="159"/>
      <c r="K31" s="114"/>
    </row>
    <row r="32" s="137" customFormat="1" ht="39.95" customHeight="1" spans="2:11">
      <c r="B32" s="114"/>
      <c r="C32" s="62"/>
      <c r="D32" s="114"/>
      <c r="E32" s="114"/>
      <c r="F32" s="114"/>
      <c r="G32" s="114"/>
      <c r="H32" s="114"/>
      <c r="I32" s="114"/>
      <c r="J32" s="114"/>
      <c r="K32" s="114"/>
    </row>
  </sheetData>
  <mergeCells count="2">
    <mergeCell ref="A1:K1"/>
    <mergeCell ref="A2:K2"/>
  </mergeCells>
  <dataValidations count="4">
    <dataValidation allowBlank="1" showInputMessage="1" showErrorMessage="1" sqref="C3"/>
    <dataValidation type="list" allowBlank="1" showInputMessage="1" showErrorMessage="1" sqref="C1:C2 C4:C7 C8:C10 C11:C16 C17:C65538">
      <formula1>INDIRECT("字典!$a$2:$a$30")</formula1>
    </dataValidation>
    <dataValidation type="list" allowBlank="1" showInputMessage="1" showErrorMessage="1" sqref="D4:D7 D8:D10 D11:D16 D17:D31 D33:D65538">
      <formula1>"第一主编,第二主编,第三主编,主审,第一副主编,第二副主编,第三副主编,参编"</formula1>
    </dataValidation>
    <dataValidation type="list" allowBlank="1" showInputMessage="1" showErrorMessage="1" sqref="E4:E7 E8:E10 E11:E16 E17:E65538">
      <formula1>"1,2,3,4,5,6,7,8,9,10,11,12,13,14,15"</formula1>
    </dataValidation>
  </dataValidations>
  <pageMargins left="0.590277777777778" right="0.590277777777778" top="0.984027777777778" bottom="0.984027777777778" header="0.510416666666667" footer="0.510416666666667"/>
  <pageSetup paperSize="9" orientation="landscape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7"/>
  </sheetPr>
  <dimension ref="A1:I17"/>
  <sheetViews>
    <sheetView zoomScale="85" zoomScaleNormal="85" workbookViewId="0">
      <selection activeCell="H2" sqref="H2"/>
    </sheetView>
  </sheetViews>
  <sheetFormatPr defaultColWidth="9" defaultRowHeight="15.75"/>
  <cols>
    <col min="1" max="1" width="5.125" style="124" customWidth="1"/>
    <col min="2" max="2" width="7.5" style="124" customWidth="1"/>
    <col min="3" max="3" width="23.75" style="125" customWidth="1"/>
    <col min="4" max="4" width="27" style="124" customWidth="1"/>
    <col min="5" max="5" width="18.5" style="124" customWidth="1"/>
    <col min="6" max="6" width="25.5" style="124" customWidth="1"/>
    <col min="7" max="7" width="12" style="124" customWidth="1"/>
    <col min="8" max="8" width="24.625" style="124" customWidth="1"/>
    <col min="9" max="9" width="9.25" style="124" customWidth="1"/>
    <col min="10" max="16384" width="9" style="124"/>
  </cols>
  <sheetData>
    <row r="1" ht="112.5" customHeight="1" spans="1:9">
      <c r="A1" s="126" t="s">
        <v>177</v>
      </c>
      <c r="B1" s="127"/>
      <c r="C1" s="127"/>
      <c r="D1" s="127"/>
      <c r="E1" s="127"/>
      <c r="F1" s="127"/>
      <c r="G1" s="127"/>
      <c r="H1" s="127"/>
      <c r="I1" s="136"/>
    </row>
    <row r="2" s="123" customFormat="1" ht="53.25" customHeight="1" spans="1:9">
      <c r="A2" s="8" t="s">
        <v>2</v>
      </c>
      <c r="B2" s="8" t="s">
        <v>3</v>
      </c>
      <c r="C2" s="8" t="s">
        <v>178</v>
      </c>
      <c r="D2" s="8" t="s">
        <v>179</v>
      </c>
      <c r="E2" s="128" t="s">
        <v>180</v>
      </c>
      <c r="F2" s="8" t="s">
        <v>181</v>
      </c>
      <c r="G2" s="128" t="s">
        <v>182</v>
      </c>
      <c r="H2" s="8" t="s">
        <v>183</v>
      </c>
      <c r="I2" s="8" t="s">
        <v>184</v>
      </c>
    </row>
    <row r="3" s="123" customFormat="1" ht="42.75" customHeight="1" spans="1:9">
      <c r="A3" s="129" t="s">
        <v>12</v>
      </c>
      <c r="B3" s="130" t="s">
        <v>13</v>
      </c>
      <c r="C3" s="81" t="s">
        <v>40</v>
      </c>
      <c r="D3" s="130" t="s">
        <v>185</v>
      </c>
      <c r="E3" s="131"/>
      <c r="F3" s="73" t="s">
        <v>186</v>
      </c>
      <c r="G3" s="132" t="s">
        <v>187</v>
      </c>
      <c r="H3" s="130" t="s">
        <v>185</v>
      </c>
      <c r="I3" s="73" t="s">
        <v>46</v>
      </c>
    </row>
    <row r="4" s="123" customFormat="1" ht="24.95" customHeight="1" spans="1:9">
      <c r="A4" s="133">
        <v>1</v>
      </c>
      <c r="B4" s="107"/>
      <c r="C4" s="107"/>
      <c r="D4" s="107"/>
      <c r="E4" s="107"/>
      <c r="F4" s="107"/>
      <c r="G4" s="134"/>
      <c r="H4" s="107"/>
      <c r="I4" s="107"/>
    </row>
    <row r="5" ht="24.95" customHeight="1" spans="1:9">
      <c r="A5" s="133">
        <v>2</v>
      </c>
      <c r="B5" s="135"/>
      <c r="C5" s="75"/>
      <c r="D5" s="135"/>
      <c r="E5" s="135"/>
      <c r="F5" s="135"/>
      <c r="G5" s="135"/>
      <c r="H5" s="135"/>
      <c r="I5" s="135"/>
    </row>
    <row r="6" ht="24.95" customHeight="1" spans="1:9">
      <c r="A6" s="133">
        <v>3</v>
      </c>
      <c r="B6" s="135"/>
      <c r="C6" s="75"/>
      <c r="D6" s="135"/>
      <c r="E6" s="135"/>
      <c r="F6" s="135"/>
      <c r="G6" s="135"/>
      <c r="H6" s="135"/>
      <c r="I6" s="135"/>
    </row>
    <row r="7" ht="24.95" customHeight="1" spans="1:9">
      <c r="A7" s="133">
        <v>4</v>
      </c>
      <c r="B7" s="135"/>
      <c r="C7" s="75"/>
      <c r="D7" s="135"/>
      <c r="E7" s="135"/>
      <c r="F7" s="135"/>
      <c r="G7" s="135"/>
      <c r="H7" s="135"/>
      <c r="I7" s="135"/>
    </row>
    <row r="8" ht="24.95" customHeight="1" spans="1:9">
      <c r="A8" s="133">
        <v>5</v>
      </c>
      <c r="B8" s="135"/>
      <c r="C8" s="75"/>
      <c r="D8" s="135"/>
      <c r="E8" s="135"/>
      <c r="F8" s="135"/>
      <c r="G8" s="135"/>
      <c r="H8" s="135"/>
      <c r="I8" s="135"/>
    </row>
    <row r="9" ht="24.95" customHeight="1" spans="1:9">
      <c r="A9" s="133">
        <v>6</v>
      </c>
      <c r="B9" s="135"/>
      <c r="C9" s="75"/>
      <c r="D9" s="135"/>
      <c r="E9" s="135"/>
      <c r="F9" s="135"/>
      <c r="G9" s="135"/>
      <c r="H9" s="135"/>
      <c r="I9" s="135"/>
    </row>
    <row r="10" ht="24.95" customHeight="1" spans="1:9">
      <c r="A10" s="133">
        <v>7</v>
      </c>
      <c r="B10" s="135"/>
      <c r="C10" s="75"/>
      <c r="D10" s="135"/>
      <c r="E10" s="135"/>
      <c r="F10" s="135"/>
      <c r="G10" s="135"/>
      <c r="H10" s="135"/>
      <c r="I10" s="135"/>
    </row>
    <row r="11" ht="24.95" customHeight="1" spans="1:9">
      <c r="A11" s="133">
        <v>8</v>
      </c>
      <c r="B11" s="135"/>
      <c r="C11" s="75"/>
      <c r="D11" s="135"/>
      <c r="E11" s="135"/>
      <c r="F11" s="135"/>
      <c r="G11" s="135"/>
      <c r="H11" s="135"/>
      <c r="I11" s="135"/>
    </row>
    <row r="12" ht="24.95" customHeight="1" spans="1:9">
      <c r="A12" s="133">
        <v>9</v>
      </c>
      <c r="B12" s="135"/>
      <c r="C12" s="75"/>
      <c r="D12" s="135"/>
      <c r="E12" s="135"/>
      <c r="F12" s="135"/>
      <c r="G12" s="135"/>
      <c r="H12" s="135"/>
      <c r="I12" s="135"/>
    </row>
    <row r="13" ht="24.95" customHeight="1" spans="1:9">
      <c r="A13" s="133">
        <v>10</v>
      </c>
      <c r="B13" s="135"/>
      <c r="C13" s="75"/>
      <c r="D13" s="135"/>
      <c r="E13" s="135"/>
      <c r="F13" s="135"/>
      <c r="G13" s="135"/>
      <c r="H13" s="135"/>
      <c r="I13" s="135"/>
    </row>
    <row r="14" ht="24.95" customHeight="1" spans="1:9">
      <c r="A14" s="133">
        <v>11</v>
      </c>
      <c r="B14" s="135"/>
      <c r="C14" s="75"/>
      <c r="D14" s="135"/>
      <c r="E14" s="135"/>
      <c r="F14" s="135"/>
      <c r="G14" s="135"/>
      <c r="H14" s="135"/>
      <c r="I14" s="135"/>
    </row>
    <row r="15" ht="24.95" customHeight="1" spans="1:9">
      <c r="A15" s="133">
        <v>12</v>
      </c>
      <c r="B15" s="135"/>
      <c r="C15" s="75"/>
      <c r="D15" s="135"/>
      <c r="E15" s="135"/>
      <c r="F15" s="135"/>
      <c r="G15" s="135"/>
      <c r="H15" s="135"/>
      <c r="I15" s="135"/>
    </row>
    <row r="16" ht="24.95" customHeight="1" spans="1:9">
      <c r="A16" s="133">
        <v>13</v>
      </c>
      <c r="B16" s="135"/>
      <c r="C16" s="75"/>
      <c r="D16" s="135"/>
      <c r="E16" s="135"/>
      <c r="F16" s="135"/>
      <c r="G16" s="135"/>
      <c r="H16" s="135"/>
      <c r="I16" s="135"/>
    </row>
    <row r="17" ht="24.95" customHeight="1" spans="1:9">
      <c r="A17" s="133">
        <v>14</v>
      </c>
      <c r="B17" s="135"/>
      <c r="C17" s="75"/>
      <c r="D17" s="135"/>
      <c r="E17" s="135"/>
      <c r="F17" s="135"/>
      <c r="G17" s="135"/>
      <c r="H17" s="135"/>
      <c r="I17" s="135"/>
    </row>
  </sheetData>
  <mergeCells count="1">
    <mergeCell ref="A1:I1"/>
  </mergeCells>
  <dataValidations count="2">
    <dataValidation type="list" allowBlank="1" showInputMessage="1" showErrorMessage="1" sqref="C1 C3:C65536">
      <formula1>INDIRECT("字典!$a$2:$a$30")</formula1>
    </dataValidation>
    <dataValidation allowBlank="1" showInputMessage="1" showErrorMessage="1" sqref="C2"/>
  </dataValidations>
  <pageMargins left="0.590277777777778" right="0.590277777777778" top="0.984027777777778" bottom="0.984027777777778" header="0.510416666666667" footer="0.510416666666667"/>
  <pageSetup paperSize="9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2"/>
  </sheetPr>
  <dimension ref="A1:I6"/>
  <sheetViews>
    <sheetView zoomScale="85" zoomScaleNormal="85" workbookViewId="0">
      <selection activeCell="E8" sqref="E8"/>
    </sheetView>
  </sheetViews>
  <sheetFormatPr defaultColWidth="9" defaultRowHeight="14.25" outlineLevelRow="5"/>
  <cols>
    <col min="1" max="1" width="4.875" style="95" customWidth="1"/>
    <col min="2" max="2" width="7.75" style="95" customWidth="1"/>
    <col min="3" max="3" width="13.5" style="95" customWidth="1"/>
    <col min="4" max="4" width="29" style="95" customWidth="1"/>
    <col min="5" max="5" width="14.625" style="95" customWidth="1"/>
    <col min="6" max="6" width="23.375" style="95" customWidth="1"/>
    <col min="7" max="7" width="12.875" style="95" customWidth="1"/>
    <col min="8" max="8" width="18.875" style="95" customWidth="1"/>
    <col min="9" max="9" width="10.5" style="95" customWidth="1"/>
    <col min="10" max="16384" width="9" style="95"/>
  </cols>
  <sheetData>
    <row r="1" ht="83.25" customHeight="1" spans="1:9">
      <c r="A1" s="78" t="s">
        <v>188</v>
      </c>
      <c r="B1" s="45"/>
      <c r="C1" s="45"/>
      <c r="D1" s="45"/>
      <c r="E1" s="45"/>
      <c r="F1" s="45"/>
      <c r="G1" s="45"/>
      <c r="H1" s="45"/>
      <c r="I1" s="45"/>
    </row>
    <row r="2" ht="67.5" customHeight="1" spans="1:9">
      <c r="A2" s="116" t="s">
        <v>2</v>
      </c>
      <c r="B2" s="117" t="s">
        <v>3</v>
      </c>
      <c r="C2" s="117" t="s">
        <v>178</v>
      </c>
      <c r="D2" s="117" t="s">
        <v>179</v>
      </c>
      <c r="E2" s="117" t="s">
        <v>180</v>
      </c>
      <c r="F2" s="117" t="s">
        <v>181</v>
      </c>
      <c r="G2" s="117" t="s">
        <v>189</v>
      </c>
      <c r="H2" s="117" t="s">
        <v>190</v>
      </c>
      <c r="I2" s="121" t="s">
        <v>184</v>
      </c>
    </row>
    <row r="3" ht="33.75" customHeight="1" spans="1:9">
      <c r="A3" s="118" t="s">
        <v>12</v>
      </c>
      <c r="B3" s="118" t="s">
        <v>13</v>
      </c>
      <c r="C3" s="118" t="s">
        <v>40</v>
      </c>
      <c r="D3" s="118" t="s">
        <v>191</v>
      </c>
      <c r="E3" s="118" t="s">
        <v>13</v>
      </c>
      <c r="F3" s="118" t="s">
        <v>185</v>
      </c>
      <c r="G3" s="119" t="s">
        <v>192</v>
      </c>
      <c r="H3" s="118" t="s">
        <v>193</v>
      </c>
      <c r="I3" s="122" t="s">
        <v>194</v>
      </c>
    </row>
    <row r="4" ht="45" customHeight="1" spans="1:9">
      <c r="A4" s="120">
        <v>1</v>
      </c>
      <c r="B4" s="53"/>
      <c r="C4" s="53"/>
      <c r="D4" s="53"/>
      <c r="E4" s="53"/>
      <c r="F4" s="53"/>
      <c r="G4" s="53"/>
      <c r="H4" s="53"/>
      <c r="I4" s="53"/>
    </row>
    <row r="5" ht="45" customHeight="1" spans="1:9">
      <c r="A5" s="120">
        <v>2</v>
      </c>
      <c r="B5" s="53"/>
      <c r="C5" s="53"/>
      <c r="D5" s="53"/>
      <c r="E5" s="53"/>
      <c r="F5" s="53"/>
      <c r="G5" s="53"/>
      <c r="H5" s="53"/>
      <c r="I5" s="53"/>
    </row>
    <row r="6" ht="45" customHeight="1" spans="1:9">
      <c r="A6" s="120">
        <v>3</v>
      </c>
      <c r="B6" s="53"/>
      <c r="C6" s="53"/>
      <c r="D6" s="53"/>
      <c r="E6" s="53"/>
      <c r="F6" s="53"/>
      <c r="G6" s="53"/>
      <c r="H6" s="53"/>
      <c r="I6" s="53"/>
    </row>
  </sheetData>
  <mergeCells count="1">
    <mergeCell ref="A1:I1"/>
  </mergeCells>
  <dataValidations count="2">
    <dataValidation type="list" allowBlank="1" showInputMessage="1" showErrorMessage="1" sqref="C1 C3:C65536">
      <formula1>INDIRECT("字典!$a$2:$a$30")</formula1>
    </dataValidation>
    <dataValidation allowBlank="1" showInputMessage="1" showErrorMessage="1" sqref="C2"/>
  </dataValidations>
  <pageMargins left="0.590277777777778" right="0.590277777777778" top="0.984027777777778" bottom="0.984027777777778" header="0.510416666666667" footer="0.510416666666667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34"/>
  </sheetPr>
  <dimension ref="A1:G6"/>
  <sheetViews>
    <sheetView zoomScale="85" zoomScaleNormal="85" workbookViewId="0">
      <selection activeCell="D16" sqref="D16"/>
    </sheetView>
  </sheetViews>
  <sheetFormatPr defaultColWidth="9" defaultRowHeight="14.25" outlineLevelRow="5" outlineLevelCol="6"/>
  <cols>
    <col min="1" max="2" width="9" style="95"/>
    <col min="3" max="3" width="15.75" style="95" customWidth="1"/>
    <col min="4" max="4" width="35.75" style="95" customWidth="1"/>
    <col min="5" max="5" width="11.625" style="95" customWidth="1"/>
    <col min="6" max="6" width="33" style="95" customWidth="1"/>
    <col min="7" max="7" width="14.625" style="95" customWidth="1"/>
    <col min="8" max="8" width="33.125" style="95" customWidth="1"/>
    <col min="9" max="16384" width="9" style="95"/>
  </cols>
  <sheetData>
    <row r="1" ht="78" customHeight="1" spans="1:7">
      <c r="A1" s="78" t="s">
        <v>195</v>
      </c>
      <c r="B1" s="105"/>
      <c r="C1" s="105"/>
      <c r="D1" s="105"/>
      <c r="E1" s="105"/>
      <c r="F1" s="105"/>
      <c r="G1" s="105"/>
    </row>
    <row r="2" ht="67.5" customHeight="1" spans="1:7">
      <c r="A2" s="8" t="s">
        <v>2</v>
      </c>
      <c r="B2" s="8" t="s">
        <v>3</v>
      </c>
      <c r="C2" s="8" t="s">
        <v>178</v>
      </c>
      <c r="D2" s="8" t="s">
        <v>181</v>
      </c>
      <c r="E2" s="8" t="s">
        <v>189</v>
      </c>
      <c r="F2" s="8" t="s">
        <v>196</v>
      </c>
      <c r="G2" s="8" t="s">
        <v>197</v>
      </c>
    </row>
    <row r="3" s="113" customFormat="1" ht="51.75" customHeight="1" spans="1:7">
      <c r="A3" s="59" t="s">
        <v>12</v>
      </c>
      <c r="B3" s="59" t="s">
        <v>198</v>
      </c>
      <c r="C3" s="59" t="s">
        <v>40</v>
      </c>
      <c r="D3" s="59" t="s">
        <v>199</v>
      </c>
      <c r="E3" s="81" t="s">
        <v>200</v>
      </c>
      <c r="F3" s="59" t="s">
        <v>201</v>
      </c>
      <c r="G3" s="59" t="s">
        <v>202</v>
      </c>
    </row>
    <row r="4" ht="47.1" customHeight="1" spans="1:7">
      <c r="A4" s="76">
        <v>1</v>
      </c>
      <c r="B4" s="53"/>
      <c r="C4" s="53"/>
      <c r="D4" s="76"/>
      <c r="E4" s="114"/>
      <c r="F4" s="53"/>
      <c r="G4" s="76"/>
    </row>
    <row r="5" ht="41.1" customHeight="1" spans="1:7">
      <c r="A5" s="76">
        <v>2</v>
      </c>
      <c r="B5" s="53"/>
      <c r="C5" s="53"/>
      <c r="D5" s="76"/>
      <c r="E5" s="114"/>
      <c r="F5" s="53"/>
      <c r="G5" s="76"/>
    </row>
    <row r="6" ht="35.1" customHeight="1" spans="1:7">
      <c r="A6" s="76">
        <v>3</v>
      </c>
      <c r="B6" s="60"/>
      <c r="C6" s="53"/>
      <c r="D6" s="74"/>
      <c r="E6" s="115"/>
      <c r="F6" s="60"/>
      <c r="G6" s="74"/>
    </row>
  </sheetData>
  <mergeCells count="1">
    <mergeCell ref="A1:G1"/>
  </mergeCells>
  <dataValidations count="3">
    <dataValidation type="list" allowBlank="1" showInputMessage="1" showErrorMessage="1" sqref="C1 C3:C4 C6:C65536">
      <formula1>INDIRECT("字典!$a$2:$a$30")</formula1>
    </dataValidation>
    <dataValidation allowBlank="1" showInputMessage="1" showErrorMessage="1" sqref="C2"/>
    <dataValidation type="list" allowBlank="1" showInputMessage="1" showErrorMessage="1" sqref="C5">
      <formula1>INDIRECT("字典!$a$2:$a$29")</formula1>
    </dataValidation>
  </dataValidations>
  <pageMargins left="0.75" right="0.75" top="1" bottom="1" header="0.5" footer="0.5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45"/>
  </sheetPr>
  <dimension ref="A1:I8"/>
  <sheetViews>
    <sheetView zoomScale="85" zoomScaleNormal="85" workbookViewId="0">
      <selection activeCell="E12" sqref="E12"/>
    </sheetView>
  </sheetViews>
  <sheetFormatPr defaultColWidth="9" defaultRowHeight="14.25" outlineLevelRow="7"/>
  <cols>
    <col min="1" max="1" width="5.375" customWidth="1"/>
    <col min="2" max="2" width="10" customWidth="1"/>
    <col min="3" max="3" width="21.375" customWidth="1"/>
    <col min="4" max="4" width="24.5" customWidth="1"/>
    <col min="5" max="5" width="13" customWidth="1"/>
    <col min="6" max="6" width="15.125" customWidth="1"/>
    <col min="7" max="7" width="14.25" customWidth="1"/>
    <col min="8" max="8" width="21.25" customWidth="1"/>
    <col min="9" max="9" width="10.375" customWidth="1"/>
  </cols>
  <sheetData>
    <row r="1" ht="77.25" customHeight="1" spans="1:9">
      <c r="A1" s="78" t="s">
        <v>203</v>
      </c>
      <c r="B1" s="109"/>
      <c r="C1" s="109"/>
      <c r="D1" s="109"/>
      <c r="E1" s="109"/>
      <c r="F1" s="109"/>
      <c r="G1" s="109"/>
      <c r="H1" s="109"/>
      <c r="I1" s="109"/>
    </row>
    <row r="2" ht="58.5" customHeight="1" spans="1:9">
      <c r="A2" s="8" t="s">
        <v>2</v>
      </c>
      <c r="B2" s="8" t="s">
        <v>204</v>
      </c>
      <c r="C2" s="8" t="s">
        <v>178</v>
      </c>
      <c r="D2" s="8" t="s">
        <v>179</v>
      </c>
      <c r="E2" s="8" t="s">
        <v>205</v>
      </c>
      <c r="F2" s="8" t="s">
        <v>181</v>
      </c>
      <c r="G2" s="8" t="s">
        <v>189</v>
      </c>
      <c r="H2" s="8" t="s">
        <v>206</v>
      </c>
      <c r="I2" s="8" t="s">
        <v>184</v>
      </c>
    </row>
    <row r="3" s="5" customFormat="1" ht="25.5" customHeight="1" spans="1:9">
      <c r="A3" s="98" t="s">
        <v>12</v>
      </c>
      <c r="B3" s="98" t="s">
        <v>13</v>
      </c>
      <c r="C3" s="110" t="s">
        <v>14</v>
      </c>
      <c r="D3" s="98" t="s">
        <v>207</v>
      </c>
      <c r="E3" s="98"/>
      <c r="F3" s="98" t="s">
        <v>208</v>
      </c>
      <c r="G3" s="111" t="s">
        <v>209</v>
      </c>
      <c r="H3" s="98" t="s">
        <v>210</v>
      </c>
      <c r="I3" s="98" t="s">
        <v>194</v>
      </c>
    </row>
    <row r="4" ht="30" customHeight="1" spans="1:9">
      <c r="A4" s="112">
        <v>1</v>
      </c>
      <c r="B4" s="99"/>
      <c r="C4" s="99"/>
      <c r="D4" s="99"/>
      <c r="E4" s="99"/>
      <c r="F4" s="99"/>
      <c r="G4" s="108"/>
      <c r="H4" s="99"/>
      <c r="I4" s="99"/>
    </row>
    <row r="5" ht="30" customHeight="1" spans="1:9">
      <c r="A5" s="112">
        <v>2</v>
      </c>
      <c r="B5" s="99"/>
      <c r="C5" s="99"/>
      <c r="D5" s="99"/>
      <c r="E5" s="99"/>
      <c r="F5" s="99"/>
      <c r="G5" s="108"/>
      <c r="H5" s="99"/>
      <c r="I5" s="99"/>
    </row>
    <row r="6" ht="30" customHeight="1" spans="1:9">
      <c r="A6" s="112">
        <v>3</v>
      </c>
      <c r="B6" s="99"/>
      <c r="C6" s="99"/>
      <c r="D6" s="99"/>
      <c r="E6" s="99"/>
      <c r="F6" s="99"/>
      <c r="G6" s="108"/>
      <c r="H6" s="99"/>
      <c r="I6" s="99"/>
    </row>
    <row r="7" ht="30" customHeight="1" spans="1:9">
      <c r="A7" s="112">
        <v>4</v>
      </c>
      <c r="B7" s="99"/>
      <c r="C7" s="99"/>
      <c r="D7" s="99"/>
      <c r="E7" s="99"/>
      <c r="F7" s="99"/>
      <c r="G7" s="108"/>
      <c r="H7" s="99"/>
      <c r="I7" s="99"/>
    </row>
    <row r="8" ht="30" customHeight="1" spans="1:9">
      <c r="A8" s="112">
        <v>5</v>
      </c>
      <c r="B8" s="99"/>
      <c r="C8" s="99"/>
      <c r="D8" s="99"/>
      <c r="E8" s="99"/>
      <c r="F8" s="99"/>
      <c r="G8" s="108"/>
      <c r="H8" s="99"/>
      <c r="I8" s="99"/>
    </row>
  </sheetData>
  <mergeCells count="1">
    <mergeCell ref="A1:I1"/>
  </mergeCells>
  <dataValidations count="2">
    <dataValidation type="list" allowBlank="1" showInputMessage="1" showErrorMessage="1" sqref="C1 C3:C65536">
      <formula1>INDIRECT("字典!$a$2:$a$30")</formula1>
    </dataValidation>
    <dataValidation allowBlank="1" showInputMessage="1" showErrorMessage="1" sqref="C2"/>
  </dataValidations>
  <pageMargins left="0.75" right="0.75" top="1" bottom="1" header="0.5" footer="0.5"/>
  <pageSetup paperSize="9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53"/>
  </sheetPr>
  <dimension ref="A1:G7"/>
  <sheetViews>
    <sheetView workbookViewId="0">
      <selection activeCell="B4" sqref="B4:G4"/>
    </sheetView>
  </sheetViews>
  <sheetFormatPr defaultColWidth="9" defaultRowHeight="14.25" outlineLevelRow="6" outlineLevelCol="6"/>
  <cols>
    <col min="1" max="1" width="6.625" customWidth="1"/>
    <col min="3" max="3" width="20.5" customWidth="1"/>
    <col min="4" max="4" width="31.125" customWidth="1"/>
    <col min="5" max="5" width="11.875" customWidth="1"/>
    <col min="6" max="6" width="37.875" customWidth="1"/>
    <col min="7" max="7" width="18.5" customWidth="1"/>
  </cols>
  <sheetData>
    <row r="1" ht="99.75" customHeight="1" spans="1:7">
      <c r="A1" s="78" t="s">
        <v>211</v>
      </c>
      <c r="B1" s="105"/>
      <c r="C1" s="105"/>
      <c r="D1" s="105"/>
      <c r="E1" s="105"/>
      <c r="F1" s="105"/>
      <c r="G1" s="105"/>
    </row>
    <row r="2" s="5" customFormat="1" ht="40.5" spans="1:7">
      <c r="A2" s="8" t="s">
        <v>2</v>
      </c>
      <c r="B2" s="8" t="s">
        <v>3</v>
      </c>
      <c r="C2" s="8" t="s">
        <v>178</v>
      </c>
      <c r="D2" s="8" t="s">
        <v>181</v>
      </c>
      <c r="E2" s="48" t="s">
        <v>189</v>
      </c>
      <c r="F2" s="8" t="s">
        <v>212</v>
      </c>
      <c r="G2" s="8" t="s">
        <v>197</v>
      </c>
    </row>
    <row r="3" ht="33.75" customHeight="1" spans="1:7">
      <c r="A3" s="59" t="s">
        <v>12</v>
      </c>
      <c r="B3" s="59" t="s">
        <v>198</v>
      </c>
      <c r="C3" s="59" t="s">
        <v>40</v>
      </c>
      <c r="D3" s="59" t="s">
        <v>213</v>
      </c>
      <c r="E3" s="81" t="s">
        <v>214</v>
      </c>
      <c r="F3" s="59" t="s">
        <v>215</v>
      </c>
      <c r="G3" s="59" t="s">
        <v>216</v>
      </c>
    </row>
    <row r="4" ht="39.95" customHeight="1" spans="1:7">
      <c r="A4" s="76">
        <v>1</v>
      </c>
      <c r="B4" s="51" t="s">
        <v>173</v>
      </c>
      <c r="C4" s="51" t="s">
        <v>20</v>
      </c>
      <c r="D4" s="51" t="s">
        <v>216</v>
      </c>
      <c r="E4" s="106" t="s">
        <v>217</v>
      </c>
      <c r="F4" s="51" t="s">
        <v>215</v>
      </c>
      <c r="G4" s="51" t="s">
        <v>216</v>
      </c>
    </row>
    <row r="5" ht="36.95" customHeight="1" spans="1:7">
      <c r="A5" s="76">
        <v>2</v>
      </c>
      <c r="B5" s="107"/>
      <c r="C5" s="107"/>
      <c r="D5" s="107"/>
      <c r="E5" s="108"/>
      <c r="F5" s="107"/>
      <c r="G5" s="107"/>
    </row>
    <row r="6" ht="24.95" customHeight="1" spans="1:7">
      <c r="A6" s="76">
        <v>3</v>
      </c>
      <c r="B6" s="107"/>
      <c r="C6" s="107"/>
      <c r="D6" s="107"/>
      <c r="E6" s="108"/>
      <c r="F6" s="51"/>
      <c r="G6" s="51"/>
    </row>
    <row r="7" ht="24.95" customHeight="1" spans="1:7">
      <c r="A7" s="76">
        <v>4</v>
      </c>
      <c r="B7" s="107"/>
      <c r="C7" s="107"/>
      <c r="D7" s="107"/>
      <c r="E7" s="108"/>
      <c r="F7" s="107"/>
      <c r="G7" s="107"/>
    </row>
  </sheetData>
  <mergeCells count="1">
    <mergeCell ref="A1:G1"/>
  </mergeCells>
  <dataValidations count="2">
    <dataValidation type="list" allowBlank="1" showInputMessage="1" showErrorMessage="1" sqref="C1 C3 C4 C5:C65536">
      <formula1>INDIRECT("字典!$a$2:$a$30")</formula1>
    </dataValidation>
    <dataValidation allowBlank="1" showInputMessage="1" showErrorMessage="1" sqref="C2"/>
  </dataValidations>
  <pageMargins left="0.590277777777778" right="0.590277777777778" top="0.984027777777778" bottom="0.984027777777778" header="0.510416666666667" footer="0.510416666666667"/>
  <pageSetup paperSize="9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1"/>
  </sheetPr>
  <dimension ref="A1:J9"/>
  <sheetViews>
    <sheetView zoomScale="85" zoomScaleNormal="85" workbookViewId="0">
      <selection activeCell="G19" sqref="G19"/>
    </sheetView>
  </sheetViews>
  <sheetFormatPr defaultColWidth="9" defaultRowHeight="14.25"/>
  <cols>
    <col min="3" max="3" width="22.625" customWidth="1"/>
    <col min="4" max="4" width="18.25" customWidth="1"/>
    <col min="5" max="5" width="14.125" customWidth="1"/>
    <col min="6" max="6" width="16" customWidth="1"/>
    <col min="7" max="7" width="23.5" customWidth="1"/>
    <col min="8" max="8" width="14" customWidth="1"/>
    <col min="10" max="10" width="14.125" style="95" customWidth="1"/>
  </cols>
  <sheetData>
    <row r="1" ht="75" customHeight="1" spans="1:10">
      <c r="A1" s="96" t="s">
        <v>218</v>
      </c>
      <c r="B1" s="97"/>
      <c r="C1" s="97"/>
      <c r="D1" s="97"/>
      <c r="E1" s="97"/>
      <c r="F1" s="97"/>
      <c r="G1" s="97"/>
      <c r="H1" s="97"/>
      <c r="I1" s="97"/>
      <c r="J1" s="100"/>
    </row>
    <row r="2" ht="42.75" spans="1:10">
      <c r="A2" s="32" t="s">
        <v>2</v>
      </c>
      <c r="B2" s="32" t="s">
        <v>3</v>
      </c>
      <c r="C2" s="32" t="s">
        <v>178</v>
      </c>
      <c r="D2" s="32" t="s">
        <v>179</v>
      </c>
      <c r="E2" s="32" t="s">
        <v>181</v>
      </c>
      <c r="F2" s="32" t="s">
        <v>189</v>
      </c>
      <c r="G2" s="32" t="s">
        <v>206</v>
      </c>
      <c r="H2" s="32" t="s">
        <v>184</v>
      </c>
      <c r="I2" s="32" t="s">
        <v>219</v>
      </c>
      <c r="J2" s="101" t="s">
        <v>220</v>
      </c>
    </row>
    <row r="3" s="5" customFormat="1" ht="26.25" customHeight="1" spans="1:10">
      <c r="A3" s="98">
        <v>0</v>
      </c>
      <c r="B3" s="59" t="s">
        <v>12</v>
      </c>
      <c r="C3" s="80" t="s">
        <v>14</v>
      </c>
      <c r="D3" s="59"/>
      <c r="E3" s="59"/>
      <c r="F3" s="81" t="s">
        <v>221</v>
      </c>
      <c r="G3" s="59"/>
      <c r="H3" s="59"/>
      <c r="I3" s="102"/>
      <c r="J3" s="103"/>
    </row>
    <row r="4" ht="35.1" customHeight="1" spans="1:10">
      <c r="A4" s="74">
        <v>1</v>
      </c>
      <c r="B4" s="99"/>
      <c r="C4" s="99"/>
      <c r="D4" s="99"/>
      <c r="E4" s="99"/>
      <c r="F4" s="99"/>
      <c r="G4" s="99"/>
      <c r="H4" s="99"/>
      <c r="I4" s="99"/>
      <c r="J4" s="104"/>
    </row>
    <row r="5" ht="35.1" customHeight="1" spans="1:10">
      <c r="A5" s="74">
        <v>2</v>
      </c>
      <c r="B5" s="74"/>
      <c r="C5" s="74"/>
      <c r="D5" s="74"/>
      <c r="E5" s="74"/>
      <c r="F5" s="74"/>
      <c r="G5" s="74"/>
      <c r="H5" s="74"/>
      <c r="I5" s="74"/>
      <c r="J5" s="104"/>
    </row>
    <row r="6" ht="35.1" customHeight="1" spans="1:10">
      <c r="A6" s="74">
        <v>3</v>
      </c>
      <c r="B6" s="74"/>
      <c r="C6" s="74"/>
      <c r="D6" s="74"/>
      <c r="E6" s="74"/>
      <c r="F6" s="74"/>
      <c r="G6" s="74"/>
      <c r="H6" s="74"/>
      <c r="I6" s="74"/>
      <c r="J6" s="104"/>
    </row>
    <row r="7" ht="35.1" customHeight="1" spans="1:10">
      <c r="A7" s="74">
        <v>4</v>
      </c>
      <c r="B7" s="74"/>
      <c r="C7" s="74"/>
      <c r="D7" s="74"/>
      <c r="E7" s="74"/>
      <c r="F7" s="74"/>
      <c r="G7" s="74"/>
      <c r="H7" s="74"/>
      <c r="I7" s="74"/>
      <c r="J7" s="104"/>
    </row>
    <row r="8" ht="35.1" customHeight="1" spans="1:10">
      <c r="A8" s="74">
        <v>5</v>
      </c>
      <c r="B8" s="74"/>
      <c r="C8" s="74"/>
      <c r="D8" s="74"/>
      <c r="E8" s="74"/>
      <c r="F8" s="74"/>
      <c r="G8" s="74"/>
      <c r="H8" s="74"/>
      <c r="I8" s="74"/>
      <c r="J8" s="104"/>
    </row>
    <row r="9" ht="35.1" customHeight="1" spans="1:10">
      <c r="A9" s="74">
        <v>6</v>
      </c>
      <c r="B9" s="74"/>
      <c r="C9" s="74"/>
      <c r="D9" s="74"/>
      <c r="E9" s="74"/>
      <c r="F9" s="74"/>
      <c r="G9" s="74"/>
      <c r="H9" s="74"/>
      <c r="I9" s="74"/>
      <c r="J9" s="104"/>
    </row>
  </sheetData>
  <mergeCells count="1">
    <mergeCell ref="A1:J1"/>
  </mergeCells>
  <dataValidations count="2">
    <dataValidation type="list" allowBlank="1" showInputMessage="1" showErrorMessage="1" sqref="C1 C3:C65536">
      <formula1>INDIRECT("字典!$a$2:$a$30")</formula1>
    </dataValidation>
    <dataValidation allowBlank="1" showInputMessage="1" showErrorMessage="1" sqref="C2"/>
  </dataValidations>
  <pageMargins left="0.75" right="0.75" top="1" bottom="1" header="0.5" footer="0.5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5"/>
  </sheetPr>
  <dimension ref="A1:J10"/>
  <sheetViews>
    <sheetView zoomScale="85" zoomScaleNormal="85" topLeftCell="E1" workbookViewId="0">
      <selection activeCell="B7" sqref="B7:J8"/>
    </sheetView>
  </sheetViews>
  <sheetFormatPr defaultColWidth="9" defaultRowHeight="14.25"/>
  <cols>
    <col min="1" max="1" width="5.75" customWidth="1"/>
    <col min="2" max="2" width="23.125" customWidth="1"/>
    <col min="3" max="3" width="22.25" customWidth="1"/>
    <col min="4" max="4" width="28"/>
    <col min="5" max="5" width="30.25"/>
    <col min="6" max="6" width="25.5"/>
    <col min="7" max="7" width="13" customWidth="1"/>
    <col min="8" max="8" width="32.25"/>
    <col min="9" max="9" width="14" customWidth="1"/>
  </cols>
  <sheetData>
    <row r="1" ht="76.5" customHeight="1" spans="1:10">
      <c r="A1" s="78" t="s">
        <v>222</v>
      </c>
      <c r="B1" s="79"/>
      <c r="C1" s="79"/>
      <c r="D1" s="79"/>
      <c r="E1" s="79"/>
      <c r="F1" s="79"/>
      <c r="G1" s="79"/>
      <c r="H1" s="79"/>
      <c r="I1" s="79"/>
      <c r="J1" s="79"/>
    </row>
    <row r="2" ht="66" customHeight="1" spans="1:10">
      <c r="A2" s="8" t="s">
        <v>2</v>
      </c>
      <c r="B2" s="8" t="s">
        <v>223</v>
      </c>
      <c r="C2" s="8" t="s">
        <v>178</v>
      </c>
      <c r="D2" s="8" t="s">
        <v>224</v>
      </c>
      <c r="E2" s="8" t="s">
        <v>225</v>
      </c>
      <c r="F2" s="8" t="s">
        <v>226</v>
      </c>
      <c r="G2" s="8" t="s">
        <v>227</v>
      </c>
      <c r="H2" s="8" t="s">
        <v>228</v>
      </c>
      <c r="I2" s="8" t="s">
        <v>229</v>
      </c>
      <c r="J2" s="8" t="s">
        <v>219</v>
      </c>
    </row>
    <row r="3" s="37" customFormat="1" ht="24.95" customHeight="1" spans="1:10">
      <c r="A3" s="59" t="s">
        <v>12</v>
      </c>
      <c r="B3" s="59" t="s">
        <v>198</v>
      </c>
      <c r="C3" s="80" t="s">
        <v>230</v>
      </c>
      <c r="D3" s="80" t="s">
        <v>231</v>
      </c>
      <c r="E3" s="80" t="s">
        <v>232</v>
      </c>
      <c r="F3" s="80" t="s">
        <v>233</v>
      </c>
      <c r="G3" s="81" t="s">
        <v>234</v>
      </c>
      <c r="H3" s="80" t="s">
        <v>235</v>
      </c>
      <c r="I3" s="80" t="s">
        <v>236</v>
      </c>
      <c r="J3" s="80" t="s">
        <v>237</v>
      </c>
    </row>
    <row r="4" ht="24.95" customHeight="1" spans="1:10">
      <c r="A4" s="82">
        <v>1</v>
      </c>
      <c r="B4" s="83" t="s">
        <v>72</v>
      </c>
      <c r="C4" s="83" t="s">
        <v>20</v>
      </c>
      <c r="D4" s="84" t="s">
        <v>238</v>
      </c>
      <c r="E4" s="85" t="s">
        <v>239</v>
      </c>
      <c r="F4" s="86" t="s">
        <v>233</v>
      </c>
      <c r="G4" s="83" t="s">
        <v>240</v>
      </c>
      <c r="H4" s="86" t="s">
        <v>235</v>
      </c>
      <c r="I4" s="86" t="s">
        <v>236</v>
      </c>
      <c r="J4" s="86" t="s">
        <v>241</v>
      </c>
    </row>
    <row r="5" ht="24.95" customHeight="1" spans="1:10">
      <c r="A5" s="82">
        <v>2</v>
      </c>
      <c r="B5" s="83" t="s">
        <v>72</v>
      </c>
      <c r="C5" s="83" t="s">
        <v>20</v>
      </c>
      <c r="D5" s="86" t="s">
        <v>242</v>
      </c>
      <c r="E5" s="85" t="s">
        <v>243</v>
      </c>
      <c r="F5" s="86" t="s">
        <v>233</v>
      </c>
      <c r="G5" s="83" t="s">
        <v>244</v>
      </c>
      <c r="H5" s="86" t="s">
        <v>235</v>
      </c>
      <c r="I5" s="86" t="s">
        <v>236</v>
      </c>
      <c r="J5" s="94" t="s">
        <v>245</v>
      </c>
    </row>
    <row r="6" ht="24.95" customHeight="1" spans="1:10">
      <c r="A6" s="82">
        <v>3</v>
      </c>
      <c r="B6" s="83" t="s">
        <v>72</v>
      </c>
      <c r="C6" s="83" t="s">
        <v>20</v>
      </c>
      <c r="D6" s="53" t="s">
        <v>246</v>
      </c>
      <c r="E6" s="53" t="s">
        <v>247</v>
      </c>
      <c r="F6" s="86" t="s">
        <v>233</v>
      </c>
      <c r="G6" s="83" t="s">
        <v>248</v>
      </c>
      <c r="H6" s="86" t="s">
        <v>235</v>
      </c>
      <c r="I6" s="86" t="s">
        <v>236</v>
      </c>
      <c r="J6" s="94" t="s">
        <v>249</v>
      </c>
    </row>
    <row r="7" ht="24.95" customHeight="1" spans="1:10">
      <c r="A7" s="82">
        <v>4</v>
      </c>
      <c r="B7" s="53" t="s">
        <v>49</v>
      </c>
      <c r="C7" s="87" t="s">
        <v>20</v>
      </c>
      <c r="D7" s="88" t="s">
        <v>242</v>
      </c>
      <c r="E7" s="89" t="s">
        <v>243</v>
      </c>
      <c r="F7" s="87" t="s">
        <v>233</v>
      </c>
      <c r="G7" s="62" t="s">
        <v>250</v>
      </c>
      <c r="H7" s="87" t="s">
        <v>235</v>
      </c>
      <c r="I7" s="87" t="s">
        <v>236</v>
      </c>
      <c r="J7" s="87" t="s">
        <v>237</v>
      </c>
    </row>
    <row r="8" ht="24.95" customHeight="1" spans="1:10">
      <c r="A8" s="82">
        <v>5</v>
      </c>
      <c r="B8" s="53" t="s">
        <v>49</v>
      </c>
      <c r="C8" s="87" t="s">
        <v>20</v>
      </c>
      <c r="D8" s="87" t="s">
        <v>238</v>
      </c>
      <c r="E8" s="89" t="s">
        <v>239</v>
      </c>
      <c r="F8" s="87" t="s">
        <v>233</v>
      </c>
      <c r="G8" s="90" t="s">
        <v>94</v>
      </c>
      <c r="H8" s="87" t="s">
        <v>235</v>
      </c>
      <c r="I8" s="87" t="s">
        <v>236</v>
      </c>
      <c r="J8" s="87" t="s">
        <v>237</v>
      </c>
    </row>
    <row r="9" ht="24.95" customHeight="1" spans="1:10">
      <c r="A9" s="82">
        <v>6</v>
      </c>
      <c r="B9" s="60"/>
      <c r="C9" s="87"/>
      <c r="D9" s="91"/>
      <c r="E9" s="85"/>
      <c r="F9" s="87"/>
      <c r="G9" s="92"/>
      <c r="H9" s="87"/>
      <c r="I9" s="87"/>
      <c r="J9" s="87"/>
    </row>
    <row r="10" spans="5:5">
      <c r="E10" s="93"/>
    </row>
  </sheetData>
  <mergeCells count="1">
    <mergeCell ref="A1:J1"/>
  </mergeCells>
  <dataValidations count="2">
    <dataValidation type="list" allowBlank="1" showInputMessage="1" showErrorMessage="1" sqref="C1 C3 C9 C4:C6 C7:C8 C10:C11 C12:C65535">
      <formula1>INDIRECT("字典!$a$2:$a$30")</formula1>
    </dataValidation>
    <dataValidation allowBlank="1" showInputMessage="1" showErrorMessage="1" sqref="C2"/>
  </dataValidation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论文</vt:lpstr>
      <vt:lpstr>著作</vt:lpstr>
      <vt:lpstr>科研成果</vt:lpstr>
      <vt:lpstr>论文评奖</vt:lpstr>
      <vt:lpstr>教师参赛获奖</vt:lpstr>
      <vt:lpstr>多媒体课件获奖</vt:lpstr>
      <vt:lpstr>优秀指导教师</vt:lpstr>
      <vt:lpstr>品种审定</vt:lpstr>
      <vt:lpstr>专利</vt:lpstr>
      <vt:lpstr>课题立项结题</vt:lpstr>
      <vt:lpstr>教师知识咨询</vt:lpstr>
      <vt:lpstr>教师技术服务</vt:lpstr>
      <vt:lpstr>全院统计表</vt:lpstr>
      <vt:lpstr>全院全年汇总表2</vt:lpstr>
      <vt:lpstr>字典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pw</dc:creator>
  <cp:lastModifiedBy>Administrator</cp:lastModifiedBy>
  <cp:revision>1</cp:revision>
  <dcterms:created xsi:type="dcterms:W3CDTF">2010-03-08T01:04:00Z</dcterms:created>
  <cp:lastPrinted>2014-12-26T02:06:00Z</cp:lastPrinted>
  <dcterms:modified xsi:type="dcterms:W3CDTF">2016-12-22T03:09:23Z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2052-10.1.0.6028</vt:lpwstr>
  </property>
</Properties>
</file>